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50" tabRatio="904" firstSheet="28" activeTab="51"/>
  </bookViews>
  <sheets>
    <sheet name="NOFAJE" sheetId="77" state="hidden" r:id="rId1"/>
    <sheet name="封面" sheetId="138" state="hidden" r:id="rId2"/>
    <sheet name="索引目录" sheetId="149" state="hidden" r:id="rId3"/>
    <sheet name="填表说明" sheetId="137" state="hidden" r:id="rId4"/>
    <sheet name="基本情况" sheetId="108" state="hidden" r:id="rId5"/>
    <sheet name="资产负债表" sheetId="109" state="hidden" r:id="rId6"/>
    <sheet name="资产负债表未审或审定数" sheetId="166" state="hidden" r:id="rId7"/>
    <sheet name="货币资金汇总表" sheetId="140" state="hidden" r:id="rId8"/>
    <sheet name="现金" sheetId="4" state="hidden" r:id="rId9"/>
    <sheet name="银行存款" sheetId="5" state="hidden" r:id="rId10"/>
    <sheet name="其他货币资金" sheetId="6" state="hidden" r:id="rId11"/>
    <sheet name="交易性金融资产汇总" sheetId="7" state="hidden" r:id="rId12"/>
    <sheet name="交易性-股票" sheetId="8" state="hidden" r:id="rId13"/>
    <sheet name="交易性-债券" sheetId="9" state="hidden" r:id="rId14"/>
    <sheet name="交易性-基金" sheetId="121" state="hidden" r:id="rId15"/>
    <sheet name="交易性-其他" sheetId="153" state="hidden" r:id="rId16"/>
    <sheet name="衍生金融资产" sheetId="152" state="hidden" r:id="rId17"/>
    <sheet name="应收票据" sheetId="98" state="hidden" r:id="rId18"/>
    <sheet name="应收账款" sheetId="11" state="hidden" r:id="rId19"/>
    <sheet name="预付账款" sheetId="14" state="hidden" r:id="rId20"/>
    <sheet name="其他应收款汇总" sheetId="151" state="hidden" r:id="rId21"/>
    <sheet name="其他应收款" sheetId="16" state="hidden" r:id="rId22"/>
    <sheet name="其他应收-利息" sheetId="13" state="hidden" r:id="rId23"/>
    <sheet name="其他应收-股利" sheetId="12" state="hidden" r:id="rId24"/>
    <sheet name="材料采购（在途物资）" sheetId="19" state="hidden" r:id="rId25"/>
    <sheet name="原材料" sheetId="18" state="hidden" r:id="rId26"/>
    <sheet name="在库周转材料" sheetId="20" state="hidden" r:id="rId27"/>
    <sheet name="委托加工物资" sheetId="100" state="hidden" r:id="rId28"/>
    <sheet name="产成品（库存商品）" sheetId="23" r:id="rId29"/>
    <sheet name="在产品（自制半成品）" sheetId="99" state="hidden" r:id="rId30"/>
    <sheet name="发出商品" sheetId="116" state="hidden" r:id="rId31"/>
    <sheet name="在用周转材料" sheetId="26" state="hidden" r:id="rId32"/>
    <sheet name="合同资产" sheetId="148" state="hidden" r:id="rId33"/>
    <sheet name="持有待售资产" sheetId="158" state="hidden" r:id="rId34"/>
    <sheet name="一年到期非流动资产" sheetId="31" state="hidden" r:id="rId35"/>
    <sheet name="其他流动资产" sheetId="32" state="hidden" r:id="rId36"/>
    <sheet name="债权投资" sheetId="35" state="hidden" r:id="rId37"/>
    <sheet name="其他债权投资" sheetId="123" state="hidden" r:id="rId38"/>
    <sheet name="长期应收款" sheetId="127" state="hidden" r:id="rId39"/>
    <sheet name="长期股权投资" sheetId="36" state="hidden" r:id="rId40"/>
    <sheet name="其他权益工具投资" sheetId="159" state="hidden" r:id="rId41"/>
    <sheet name="其他非流动金融资产" sheetId="160" state="hidden" r:id="rId42"/>
    <sheet name="投资性房地产汇总表" sheetId="145" state="hidden" r:id="rId43"/>
    <sheet name="投资性房地产-房屋成本模式" sheetId="126" state="hidden" r:id="rId44"/>
    <sheet name="投资性房地产-房屋公允模式" sheetId="141" state="hidden" r:id="rId45"/>
    <sheet name="投资性地产-土地成本模式" sheetId="142" state="hidden" r:id="rId46"/>
    <sheet name="投资性地产-土地公允模式" sheetId="143" state="hidden" r:id="rId47"/>
    <sheet name="房屋建筑物" sheetId="38" state="hidden" r:id="rId48"/>
    <sheet name="构筑物" sheetId="39" r:id="rId49"/>
    <sheet name="管道沟槽" sheetId="40" state="hidden" r:id="rId50"/>
    <sheet name="机器设备" sheetId="41" r:id="rId51"/>
    <sheet name="车辆" sheetId="42" r:id="rId52"/>
    <sheet name="电子设备" sheetId="43" r:id="rId53"/>
    <sheet name="土地" sheetId="120" state="hidden" r:id="rId54"/>
    <sheet name="固定资产清理" sheetId="47" state="hidden" r:id="rId55"/>
    <sheet name="在建工程汇总" sheetId="128" state="hidden" r:id="rId56"/>
    <sheet name="在建-土建" sheetId="45" state="hidden" r:id="rId57"/>
    <sheet name="在建-设备" sheetId="46" state="hidden" r:id="rId58"/>
    <sheet name="在建-待摊费用" sheetId="146" state="hidden" r:id="rId59"/>
    <sheet name="在建-预付工程款" sheetId="147" state="hidden" r:id="rId60"/>
    <sheet name="在建-工程物资" sheetId="44" state="hidden" r:id="rId61"/>
    <sheet name="生产性生物资产" sheetId="129" state="hidden" r:id="rId62"/>
    <sheet name="油气资产" sheetId="130" state="hidden" r:id="rId63"/>
    <sheet name="使用权资产" sheetId="168" state="hidden" r:id="rId64"/>
    <sheet name="无形资产汇总" sheetId="131" state="hidden" r:id="rId65"/>
    <sheet name="无形-土地使用权" sheetId="49" state="hidden" r:id="rId66"/>
    <sheet name="无形-矿业权" sheetId="144" state="hidden" r:id="rId67"/>
    <sheet name="无形-海域使用权" sheetId="169" state="hidden" r:id="rId68"/>
    <sheet name="无形-其他" sheetId="50" state="hidden" r:id="rId69"/>
    <sheet name="开发支出" sheetId="132" state="hidden" r:id="rId70"/>
    <sheet name="商誉" sheetId="133" state="hidden" r:id="rId71"/>
    <sheet name="长期待摊费用" sheetId="52" state="hidden" r:id="rId72"/>
    <sheet name="递延所得税资产" sheetId="54" state="hidden" r:id="rId73"/>
    <sheet name="其他非流动资产" sheetId="53" state="hidden" r:id="rId74"/>
    <sheet name="流动负债汇总" sheetId="55" state="hidden" r:id="rId75"/>
    <sheet name="短期借款" sheetId="56" state="hidden" r:id="rId76"/>
    <sheet name="交易性金融负债" sheetId="134" state="hidden" r:id="rId77"/>
    <sheet name="衍生金融负债" sheetId="161" state="hidden" r:id="rId78"/>
    <sheet name="应付票据" sheetId="57" state="hidden" r:id="rId79"/>
    <sheet name="应付账款" sheetId="58" state="hidden" r:id="rId80"/>
    <sheet name="预收账款" sheetId="59" state="hidden" r:id="rId81"/>
    <sheet name="合同负债" sheetId="162" state="hidden" r:id="rId82"/>
    <sheet name="应付职工薪酬" sheetId="62" state="hidden" r:id="rId83"/>
    <sheet name="应交税费" sheetId="64" state="hidden" r:id="rId84"/>
    <sheet name="其他应付款汇总" sheetId="150" state="hidden" r:id="rId85"/>
    <sheet name="其他应付款" sheetId="61" state="hidden" r:id="rId86"/>
    <sheet name="其他应付-利息" sheetId="135" state="hidden" r:id="rId87"/>
    <sheet name="其他应付-股利" sheetId="65" state="hidden" r:id="rId88"/>
    <sheet name="持有侍售负债" sheetId="163" state="hidden" r:id="rId89"/>
    <sheet name="一年到期非流动负债" sheetId="68" state="hidden" r:id="rId90"/>
    <sheet name="其他流动负债" sheetId="69" state="hidden" r:id="rId91"/>
    <sheet name="非流动负债汇总 " sheetId="70" state="hidden" r:id="rId92"/>
    <sheet name="长期借款" sheetId="71" state="hidden" r:id="rId93"/>
    <sheet name="应付债券" sheetId="110" state="hidden" r:id="rId94"/>
    <sheet name="租赁负债" sheetId="167" state="hidden" r:id="rId95"/>
    <sheet name="长期应付款汇总" sheetId="164" state="hidden" r:id="rId96"/>
    <sheet name="长期应付款" sheetId="73" state="hidden" r:id="rId97"/>
    <sheet name="长期应付-专项应付款" sheetId="165" state="hidden" r:id="rId98"/>
    <sheet name="预计负债" sheetId="136" state="hidden" r:id="rId99"/>
    <sheet name="递延收益" sheetId="111" state="hidden" r:id="rId100"/>
    <sheet name="递延所得税负债" sheetId="76" state="hidden" r:id="rId101"/>
    <sheet name="其他非流动负债" sheetId="96" state="hidden" r:id="rId102"/>
    <sheet name="00000000" sheetId="78" state="veryHidden" r:id="rId103"/>
  </sheets>
  <definedNames>
    <definedName name="_xlnm._FilterDatabase" localSheetId="28" hidden="1">'产成品（库存商品）'!$A$7:$G$513</definedName>
    <definedName name="_xlnm._FilterDatabase" localSheetId="52" hidden="1">电子设备!$A$7:$I$87</definedName>
    <definedName name="___________asr3" hidden="1">{"'Sheet1'!$A$1:$L$49"}</definedName>
    <definedName name="___________WTE4" hidden="1">{"'Sheet1'!$A$1:$L$49"}</definedName>
    <definedName name="__________WTE4" hidden="1">{"'Sheet1'!$A$1:$L$49"}</definedName>
    <definedName name="________L11" hidden="1">{#N/A,#N/A,FALSE,"BBPREP"}</definedName>
    <definedName name="_xlnm._FilterDatabase" localSheetId="48" hidden="1">构筑物!$A$6:$H$65</definedName>
    <definedName name="_xlnm._FilterDatabase" localSheetId="50" hidden="1">机器设备!$A$6:$N$414</definedName>
    <definedName name="_xlnm.Print_Area" localSheetId="24">'材料采购（在途物资）'!$A$2:$P$31</definedName>
    <definedName name="_xlnm.Print_Area" localSheetId="28">'产成品（库存商品）'!$A$2:$F$515</definedName>
    <definedName name="_xlnm.Print_Area" localSheetId="51">车辆!$A$2:$K$9</definedName>
    <definedName name="_xlnm.Print_Area" localSheetId="33">持有待售资产!$A$2:$J$31</definedName>
    <definedName name="_xlnm.Print_Area" localSheetId="88">持有侍售负债!$A$2:$I$31</definedName>
    <definedName name="_xlnm.Print_Area" localSheetId="99">递延收益!$A$2:$I$31</definedName>
    <definedName name="_xlnm.Print_Area" localSheetId="100">递延所得税负债!$A$2:$H$31</definedName>
    <definedName name="_xlnm.Print_Area" localSheetId="72">递延所得税资产!$A$2:$I$31</definedName>
    <definedName name="_xlnm.Print_Area" localSheetId="52">电子设备!$A$2:$I$89</definedName>
    <definedName name="_xlnm.Print_Area" localSheetId="75">短期借款!$A$2:$N$31</definedName>
    <definedName name="_xlnm.Print_Area" localSheetId="30">发出商品!$A$2:$Q$31</definedName>
    <definedName name="_xlnm.Print_Area" localSheetId="47">房屋建筑物!$A$2:$AD$31</definedName>
    <definedName name="_xlnm.Print_Area" localSheetId="91">'非流动负债汇总 '!$A$2:$G$31</definedName>
    <definedName name="_xlnm.Print_Area" localSheetId="48">构筑物!$A$2:$E$70</definedName>
    <definedName name="_xlnm.Print_Area" localSheetId="54">固定资产清理!$A$2:$K$31</definedName>
    <definedName name="_xlnm.Print_Area" localSheetId="49">管道沟槽!$A$2:$S$31</definedName>
    <definedName name="_xlnm.Print_Area" localSheetId="81">合同负债!$A$2:$I$31</definedName>
    <definedName name="_xlnm.Print_Area" localSheetId="32">合同资产!$A$2:$N$31</definedName>
    <definedName name="_xlnm.Print_Area" localSheetId="7">货币资金汇总表!$A$2:$G$30</definedName>
    <definedName name="_xlnm.Print_Area" localSheetId="50">机器设备!$A$2:$I$419</definedName>
    <definedName name="_xlnm.Print_Area" localSheetId="4">基本情况!$A$2:$K$42</definedName>
    <definedName name="_xlnm.Print_Area" localSheetId="12">'交易性-股票'!$A$2:$M$31</definedName>
    <definedName name="_xlnm.Print_Area" localSheetId="14">'交易性-基金'!$A$2:$M$31</definedName>
    <definedName name="_xlnm.Print_Area" localSheetId="76">交易性金融负债!$A$2:$I$31</definedName>
    <definedName name="_xlnm.Print_Area" localSheetId="11">交易性金融资产汇总!$A$2:$G$30</definedName>
    <definedName name="_xlnm.Print_Area" localSheetId="15">'交易性-其他'!$A$2:$K$31</definedName>
    <definedName name="_xlnm.Print_Area" localSheetId="13">'交易性-债券'!$A$2:$M$31</definedName>
    <definedName name="_xlnm.Print_Area" localSheetId="69">开发支出!$A$2:$I$31</definedName>
    <definedName name="_xlnm.Print_Area" localSheetId="74">流动负债汇总!$A$2:$G$31</definedName>
    <definedName name="_xlnm.Print_Area" localSheetId="101">其他非流动负债!$A$2:$I$31</definedName>
    <definedName name="_xlnm.Print_Area" localSheetId="41">其他非流动金融资产!$A$2:$M$31</definedName>
    <definedName name="_xlnm.Print_Area" localSheetId="73">其他非流动资产!$A$2:$I$31</definedName>
    <definedName name="_xlnm.Print_Area" localSheetId="10">其他货币资金!$A$2:$L$31</definedName>
    <definedName name="_xlnm.Print_Area" localSheetId="90">其他流动负债!$A$2:$I$31</definedName>
    <definedName name="_xlnm.Print_Area" localSheetId="35">其他流动资产!$A$2:$K$30</definedName>
    <definedName name="_xlnm.Print_Area" localSheetId="40">其他权益工具投资!$A$2:$L$31</definedName>
    <definedName name="_xlnm.Print_Area" localSheetId="87">'其他应付-股利'!$A$2:$I$31</definedName>
    <definedName name="_xlnm.Print_Area" localSheetId="85">其他应付款!$A$2:$I$31</definedName>
    <definedName name="_xlnm.Print_Area" localSheetId="84">其他应付款汇总!$A$2:$G$31</definedName>
    <definedName name="_xlnm.Print_Area" localSheetId="86">'其他应付-利息'!$A$2:$K$31</definedName>
    <definedName name="_xlnm.Print_Area" localSheetId="23">'其他应收-股利'!$A$2:$J$31</definedName>
    <definedName name="_xlnm.Print_Area" localSheetId="21">其他应收款!$A$2:$S$31</definedName>
    <definedName name="_xlnm.Print_Area" localSheetId="20">其他应收款汇总!$A$2:$G$36</definedName>
    <definedName name="_xlnm.Print_Area" localSheetId="22">'其他应收-利息'!$A$2:$L$31</definedName>
    <definedName name="_xlnm.Print_Area" localSheetId="37">其他债权投资!$A$2:$O$31</definedName>
    <definedName name="_xlnm.Print_Area" localSheetId="70">商誉!$A$2:$I$31</definedName>
    <definedName name="_xlnm.Print_Area" localSheetId="61">生产性生物资产!$A$2:$P$31</definedName>
    <definedName name="_xlnm.Print_Area" localSheetId="63">使用权资产!$A$2:$Q$32</definedName>
    <definedName name="_xlnm.Print_Area" localSheetId="45">'投资性地产-土地成本模式'!$A$2:$R$30</definedName>
    <definedName name="_xlnm.Print_Area" localSheetId="46">'投资性地产-土地公允模式'!$A$2:$R$30</definedName>
    <definedName name="_xlnm.Print_Area" localSheetId="43">'投资性房地产-房屋成本模式'!$A$2:$AE$31</definedName>
    <definedName name="_xlnm.Print_Area" localSheetId="44">'投资性房地产-房屋公允模式'!$A$2:$AB$31</definedName>
    <definedName name="_xlnm.Print_Area" localSheetId="42">投资性房地产汇总表!$A$2:$G$34</definedName>
    <definedName name="_xlnm.Print_Area" localSheetId="53">土地!$A$2:$S$31</definedName>
    <definedName name="_xlnm.Print_Area" localSheetId="27">委托加工物资!$A$2:$Q$31</definedName>
    <definedName name="_xlnm.Print_Area" localSheetId="66">'无形-矿业权'!$A$2:$O$31</definedName>
    <definedName name="_xlnm.Print_Area" localSheetId="68">'无形-其他'!$A$2:$L$31</definedName>
    <definedName name="_xlnm.Print_Area" localSheetId="65">'无形-土地使用权'!$A$2:$Q$31</definedName>
    <definedName name="_xlnm.Print_Area" localSheetId="64">无形资产汇总!$A$2:$G$36</definedName>
    <definedName name="_xlnm.Print_Area" localSheetId="8">现金!$A$2:$K$31</definedName>
    <definedName name="_xlnm.Print_Area" localSheetId="77">衍生金融负债!$A$2:$J$31</definedName>
    <definedName name="_xlnm.Print_Area" localSheetId="16">衍生金融资产!$A$2:$K$31</definedName>
    <definedName name="_xlnm.Print_Area" localSheetId="89">一年到期非流动负债!$A$2:$J$31</definedName>
    <definedName name="_xlnm.Print_Area" localSheetId="34">一年到期非流动资产!$A$2:$J$31</definedName>
    <definedName name="_xlnm.Print_Area" localSheetId="9">银行存款!$A$2:$L$31</definedName>
    <definedName name="_xlnm.Print_Area" localSheetId="78">应付票据!$A$2:$J$31</definedName>
    <definedName name="_xlnm.Print_Area" localSheetId="93">应付债券!$A$2:$K$31</definedName>
    <definedName name="_xlnm.Print_Area" localSheetId="79">应付账款!$A$2:$I$31</definedName>
    <definedName name="_xlnm.Print_Area" localSheetId="82">应付职工薪酬!$A$2:$H$31</definedName>
    <definedName name="_xlnm.Print_Area" localSheetId="83">应交税费!$A$2:$J$31</definedName>
    <definedName name="_xlnm.Print_Area" localSheetId="17">应收票据!$A$2:$K$32</definedName>
    <definedName name="_xlnm.Print_Area" localSheetId="18">应收账款!$A$2:$T$31</definedName>
    <definedName name="_xlnm.Print_Area" localSheetId="62">油气资产!$A$2:$Q$31</definedName>
    <definedName name="_xlnm.Print_Area" localSheetId="19">预付账款!$A$2:$L$32</definedName>
    <definedName name="_xlnm.Print_Area" localSheetId="98">预计负债!$A$2:$I$31</definedName>
    <definedName name="_xlnm.Print_Area" localSheetId="80">预收账款!$A$2:$I$31</definedName>
    <definedName name="_xlnm.Print_Area" localSheetId="25">原材料!$A$2:$R$31</definedName>
    <definedName name="_xlnm.Print_Area" localSheetId="29">'在产品（自制半成品）'!$A$2:$R$31</definedName>
    <definedName name="_xlnm.Print_Area" localSheetId="58">'在建-待摊费用'!$A$2:$K$31</definedName>
    <definedName name="_xlnm.Print_Area" localSheetId="55">在建工程汇总!$A$2:$G$37</definedName>
    <definedName name="_xlnm.Print_Area" localSheetId="60">'在建-工程物资'!$A$2:$Q$31</definedName>
    <definedName name="_xlnm.Print_Area" localSheetId="57">'在建-设备'!$A$2:$W$31</definedName>
    <definedName name="_xlnm.Print_Area" localSheetId="56">'在建-土建'!$A$2:$O$31</definedName>
    <definedName name="_xlnm.Print_Area" localSheetId="59">'在建-预付工程款'!$A$2:$M$31</definedName>
    <definedName name="_xlnm.Print_Area" localSheetId="26">在库周转材料!$A$2:$R$31</definedName>
    <definedName name="_xlnm.Print_Area" localSheetId="31">在用周转材料!$A$2:$Q$31</definedName>
    <definedName name="_xlnm.Print_Area" localSheetId="36">债权投资!$A$2:$N$31</definedName>
    <definedName name="_xlnm.Print_Area" localSheetId="71">长期待摊费用!$A$2:$L$29</definedName>
    <definedName name="_xlnm.Print_Area" localSheetId="39">长期股权投资!$A$2:$L$31</definedName>
    <definedName name="_xlnm.Print_Area" localSheetId="92">长期借款!$A$2:$N$31</definedName>
    <definedName name="_xlnm.Print_Area" localSheetId="96">长期应付款!$A$2:$M$31</definedName>
    <definedName name="_xlnm.Print_Area" localSheetId="95">长期应付款汇总!$A$2:$G$30</definedName>
    <definedName name="_xlnm.Print_Area" localSheetId="97">'长期应付-专项应付款'!$A$2:$K$31</definedName>
    <definedName name="_xlnm.Print_Area" localSheetId="38">长期应收款!$A$2:$J$30</definedName>
    <definedName name="_xlnm.Print_Area" localSheetId="5">资产负债表!$A$2:$J$42</definedName>
    <definedName name="_xlnm.Print_Area" localSheetId="94">租赁负债!$A$2:$I$31</definedName>
    <definedName name="Print_Area_MI" localSheetId="4">#REF!</definedName>
    <definedName name="Print_Area_MI" localSheetId="5">#REF!</definedName>
    <definedName name="_xlnm.Print_Titles" localSheetId="24">'材料采购（在途物资）'!$2:$7</definedName>
    <definedName name="_xlnm.Print_Titles" localSheetId="28">'产成品（库存商品）'!$2:$7</definedName>
    <definedName name="_xlnm.Print_Titles" localSheetId="51">车辆!$2:$7</definedName>
    <definedName name="_xlnm.Print_Titles" localSheetId="33">持有待售资产!$2:$6</definedName>
    <definedName name="_xlnm.Print_Titles" localSheetId="88">持有侍售负债!$2:$6</definedName>
    <definedName name="_xlnm.Print_Titles" localSheetId="99">递延收益!$2:$6</definedName>
    <definedName name="_xlnm.Print_Titles" localSheetId="100">递延所得税负债!$2:$6</definedName>
    <definedName name="_xlnm.Print_Titles" localSheetId="72">递延所得税资产!$2:$6</definedName>
    <definedName name="_xlnm.Print_Titles" localSheetId="52">电子设备!$2:$7</definedName>
    <definedName name="_xlnm.Print_Titles" localSheetId="75">短期借款!$2:$6</definedName>
    <definedName name="_xlnm.Print_Titles" localSheetId="30">发出商品!$2:$7</definedName>
    <definedName name="_xlnm.Print_Titles" localSheetId="47">房屋建筑物!$2:$7</definedName>
    <definedName name="_xlnm.Print_Titles" localSheetId="48">构筑物!$2:$7</definedName>
    <definedName name="_xlnm.Print_Titles" localSheetId="54">固定资产清理!$2:$6</definedName>
    <definedName name="_xlnm.Print_Titles" localSheetId="49">管道沟槽!$2:$7</definedName>
    <definedName name="_xlnm.Print_Titles" localSheetId="81">合同负债!$2:$6</definedName>
    <definedName name="_xlnm.Print_Titles" localSheetId="32">合同资产!$2:$7</definedName>
    <definedName name="_xlnm.Print_Titles" localSheetId="50">机器设备!$2:$7</definedName>
    <definedName name="_xlnm.Print_Titles" localSheetId="4">基本情况!$2:$3</definedName>
    <definedName name="_xlnm.Print_Titles" localSheetId="12">'交易性-股票'!$2:$6</definedName>
    <definedName name="_xlnm.Print_Titles" localSheetId="14">'交易性-基金'!$2:$6</definedName>
    <definedName name="_xlnm.Print_Titles" localSheetId="76">交易性金融负债!$2:$6</definedName>
    <definedName name="_xlnm.Print_Titles" localSheetId="13">'交易性-债券'!$2:$6</definedName>
    <definedName name="_xlnm.Print_Titles" localSheetId="69">开发支出!$2:$6</definedName>
    <definedName name="_xlnm.Print_Titles" localSheetId="101">其他非流动负债!$2:$6</definedName>
    <definedName name="_xlnm.Print_Titles" localSheetId="41">其他非流动金融资产!$2:$6</definedName>
    <definedName name="_xlnm.Print_Titles" localSheetId="73">其他非流动资产!$2:$6</definedName>
    <definedName name="_xlnm.Print_Titles" localSheetId="10">其他货币资金!$2:$6</definedName>
    <definedName name="_xlnm.Print_Titles" localSheetId="90">其他流动负债!$2:$6</definedName>
    <definedName name="_xlnm.Print_Titles" localSheetId="35">其他流动资产!$2:$6</definedName>
    <definedName name="_xlnm.Print_Titles" localSheetId="40">其他权益工具投资!$2:$6</definedName>
    <definedName name="_xlnm.Print_Titles" localSheetId="87">'其他应付-股利'!$2:$6</definedName>
    <definedName name="_xlnm.Print_Titles" localSheetId="85">其他应付款!$2:$6</definedName>
    <definedName name="_xlnm.Print_Titles" localSheetId="86">'其他应付-利息'!$2:$6</definedName>
    <definedName name="_xlnm.Print_Titles" localSheetId="23">'其他应收-股利'!$2:$6</definedName>
    <definedName name="_xlnm.Print_Titles" localSheetId="21">其他应收款!$2:$6</definedName>
    <definedName name="_xlnm.Print_Titles" localSheetId="22">'其他应收-利息'!$2:$6</definedName>
    <definedName name="_xlnm.Print_Titles" localSheetId="37">其他债权投资!$2:$6</definedName>
    <definedName name="_xlnm.Print_Titles" localSheetId="70">商誉!$2:$6</definedName>
    <definedName name="_xlnm.Print_Titles" localSheetId="61">生产性生物资产!$2:$7</definedName>
    <definedName name="_xlnm.Print_Titles" localSheetId="63">使用权资产!$2:$7</definedName>
    <definedName name="_xlnm.Print_Titles" localSheetId="45">'投资性地产-土地成本模式'!$2:$7</definedName>
    <definedName name="_xlnm.Print_Titles" localSheetId="46">'投资性地产-土地公允模式'!$2:$7</definedName>
    <definedName name="_xlnm.Print_Titles" localSheetId="43">'投资性房地产-房屋成本模式'!$2:$8</definedName>
    <definedName name="_xlnm.Print_Titles" localSheetId="44">'投资性房地产-房屋公允模式'!$2:$8</definedName>
    <definedName name="_xlnm.Print_Titles" localSheetId="53">土地!$2:$7</definedName>
    <definedName name="_xlnm.Print_Titles" localSheetId="27">委托加工物资!$2:$7</definedName>
    <definedName name="_xlnm.Print_Titles" localSheetId="66">'无形-矿业权'!$2:$6</definedName>
    <definedName name="_xlnm.Print_Titles" localSheetId="68">'无形-其他'!$2:$6</definedName>
    <definedName name="_xlnm.Print_Titles" localSheetId="65">'无形-土地使用权'!$2:$6</definedName>
    <definedName name="_xlnm.Print_Titles" localSheetId="8">现金!$2:$6</definedName>
    <definedName name="_xlnm.Print_Titles" localSheetId="77">衍生金融负债!$2:$6</definedName>
    <definedName name="_xlnm.Print_Titles" localSheetId="89">一年到期非流动负债!$2:$6</definedName>
    <definedName name="_xlnm.Print_Titles" localSheetId="34">一年到期非流动资产!$2:$6</definedName>
    <definedName name="_xlnm.Print_Titles" localSheetId="9">银行存款!$2:$6</definedName>
    <definedName name="_xlnm.Print_Titles" localSheetId="78">应付票据!$2:$6</definedName>
    <definedName name="_xlnm.Print_Titles" localSheetId="93">应付债券!$2:$6</definedName>
    <definedName name="_xlnm.Print_Titles" localSheetId="79">应付账款!$2:$6</definedName>
    <definedName name="_xlnm.Print_Titles" localSheetId="82">应付职工薪酬!$2:$6</definedName>
    <definedName name="_xlnm.Print_Titles" localSheetId="83">应交税费!$2:$6</definedName>
    <definedName name="_xlnm.Print_Titles" localSheetId="17">应收票据!$2:$6</definedName>
    <definedName name="_xlnm.Print_Titles" localSheetId="18">应收账款!$2:$6</definedName>
    <definedName name="_xlnm.Print_Titles" localSheetId="62">油气资产!$2:$7</definedName>
    <definedName name="_xlnm.Print_Titles" localSheetId="19">预付账款!$2:$6</definedName>
    <definedName name="_xlnm.Print_Titles" localSheetId="98">预计负债!$2:$6</definedName>
    <definedName name="_xlnm.Print_Titles" localSheetId="80">预收账款!$2:$6</definedName>
    <definedName name="_xlnm.Print_Titles" localSheetId="25">原材料!$2:$7</definedName>
    <definedName name="_xlnm.Print_Titles" localSheetId="29">'在产品（自制半成品）'!$2:$7</definedName>
    <definedName name="_xlnm.Print_Titles" localSheetId="58">'在建-待摊费用'!$2:$6</definedName>
    <definedName name="_xlnm.Print_Titles" localSheetId="60">'在建-工程物资'!$2:$7</definedName>
    <definedName name="_xlnm.Print_Titles" localSheetId="57">'在建-设备'!$2:$7</definedName>
    <definedName name="_xlnm.Print_Titles" localSheetId="56">'在建-土建'!$2:$6</definedName>
    <definedName name="_xlnm.Print_Titles" localSheetId="59">'在建-预付工程款'!$2:$6</definedName>
    <definedName name="_xlnm.Print_Titles" localSheetId="26">在库周转材料!$2:$7</definedName>
    <definedName name="_xlnm.Print_Titles" localSheetId="31">在用周转材料!$2:$7</definedName>
    <definedName name="_xlnm.Print_Titles" localSheetId="36">债权投资!$2:$6</definedName>
    <definedName name="_xlnm.Print_Titles" localSheetId="71">长期待摊费用!$2:$6</definedName>
    <definedName name="_xlnm.Print_Titles" localSheetId="39">长期股权投资!$2:$6</definedName>
    <definedName name="_xlnm.Print_Titles" localSheetId="92">长期借款!$2:$6</definedName>
    <definedName name="_xlnm.Print_Titles" localSheetId="96">长期应付款!$2:$7</definedName>
    <definedName name="_xlnm.Print_Titles" localSheetId="97">'长期应付-专项应付款'!$2:$7</definedName>
    <definedName name="_xlnm.Print_Titles" localSheetId="38">长期应收款!$2:$6</definedName>
    <definedName name="_xlnm.Print_Titles" localSheetId="94">租赁负债!$2:$6</definedName>
    <definedName name="年初短期投资" localSheetId="6">#REF!</definedName>
    <definedName name="年初短期投资">#REF!</definedName>
    <definedName name="年初货币资金" localSheetId="6">#REF!</definedName>
    <definedName name="年初货币资金">#REF!</definedName>
    <definedName name="年初应收票据" localSheetId="6">#REF!</definedName>
    <definedName name="年初应收票据">#REF!</definedName>
    <definedName name="전" localSheetId="4">#REF!</definedName>
    <definedName name="전" localSheetId="5">#REF!</definedName>
    <definedName name="주택사업본부" localSheetId="4">#REF!</definedName>
    <definedName name="주택사업본부" localSheetId="5">#REF!</definedName>
    <definedName name="철구사업본부" localSheetId="4">#REF!</definedName>
    <definedName name="철구사업본부" localSheetId="5">#REF!</definedName>
  </definedNames>
  <calcPr calcId="144525" fullPrecision="0"/>
</workbook>
</file>

<file path=xl/comments1.xml><?xml version="1.0" encoding="utf-8"?>
<comments xmlns="http://schemas.openxmlformats.org/spreadsheetml/2006/main">
  <authors>
    <author>chenjie</author>
  </authors>
  <commentList>
    <comment ref="B7" authorId="0">
      <text>
        <r>
          <rPr>
            <sz val="9"/>
            <rFont val="宋体"/>
            <charset val="134"/>
          </rPr>
          <t xml:space="preserve">填写现金实物存放单位名称 </t>
        </r>
      </text>
    </comment>
    <comment ref="D7" authorId="0">
      <text>
        <r>
          <rPr>
            <sz val="9"/>
            <rFont val="宋体"/>
            <charset val="134"/>
          </rPr>
          <t xml:space="preserve">填写原币金额 </t>
        </r>
      </text>
    </comment>
    <comment ref="E7" authorId="0">
      <text>
        <r>
          <rPr>
            <sz val="9"/>
            <rFont val="宋体"/>
            <charset val="134"/>
          </rPr>
          <t>评估基准日汇率为中间价</t>
        </r>
      </text>
    </comment>
  </commentList>
</comments>
</file>

<file path=xl/comments10.xml><?xml version="1.0" encoding="utf-8"?>
<comments xmlns="http://schemas.openxmlformats.org/spreadsheetml/2006/main">
  <authors>
    <author>chenjie</author>
  </authors>
  <commentList>
    <comment ref="E7" authorId="0">
      <text>
        <r>
          <rPr>
            <sz val="9"/>
            <rFont val="宋体"/>
            <charset val="134"/>
          </rPr>
          <t>填写形式：2017.12.21—2017.12.31</t>
        </r>
      </text>
    </comment>
  </commentList>
</comments>
</file>

<file path=xl/comments11.xml><?xml version="1.0" encoding="utf-8"?>
<comments xmlns="http://schemas.openxmlformats.org/spreadsheetml/2006/main">
  <authors>
    <author>chenjie</author>
  </authors>
  <commentList>
    <comment ref="D7" authorId="0">
      <text>
        <r>
          <rPr>
            <sz val="9"/>
            <rFont val="宋体"/>
            <charset val="134"/>
          </rPr>
          <t>指股利发生的期间，如2017年应收2016年的股利，则该栏填写“2016年”</t>
        </r>
      </text>
    </comment>
  </commentList>
</comments>
</file>

<file path=xl/comments12.xml><?xml version="1.0" encoding="utf-8"?>
<comments xmlns="http://schemas.openxmlformats.org/spreadsheetml/2006/main">
  <authors>
    <author>chenjie</author>
  </authors>
  <commentList>
    <comment ref="R8" authorId="0">
      <text>
        <r>
          <rPr>
            <sz val="9"/>
            <rFont val="宋体"/>
            <charset val="134"/>
          </rPr>
          <t>注1</t>
        </r>
      </text>
    </comment>
  </commentList>
</comments>
</file>

<file path=xl/comments13.xml><?xml version="1.0" encoding="utf-8"?>
<comments xmlns="http://schemas.openxmlformats.org/spreadsheetml/2006/main">
  <authors>
    <author>chenjie</author>
  </authors>
  <commentList>
    <comment ref="B7" authorId="0">
      <text>
        <r>
          <rPr>
            <sz val="9"/>
            <rFont val="宋体"/>
            <charset val="134"/>
          </rPr>
          <t>根据具体资产内容填写</t>
        </r>
      </text>
    </comment>
    <comment ref="K7" authorId="0">
      <text>
        <r>
          <rPr>
            <sz val="9"/>
            <rFont val="宋体"/>
            <charset val="134"/>
          </rPr>
          <t>因特殊原因转入的资产，应在备注栏简要说明原因，有可能发生损失的项目，应提供相关文件资料</t>
        </r>
      </text>
    </comment>
  </commentList>
</comments>
</file>

<file path=xl/comments14.xml><?xml version="1.0" encoding="utf-8"?>
<comments xmlns="http://schemas.openxmlformats.org/spreadsheetml/2006/main">
  <authors>
    <author>chenjie</author>
  </authors>
  <commentList>
    <comment ref="G7" authorId="0">
      <text>
        <r>
          <rPr>
            <sz val="9"/>
            <rFont val="宋体"/>
            <charset val="134"/>
          </rPr>
          <t>基准日收盘价</t>
        </r>
      </text>
    </comment>
  </commentList>
</comments>
</file>

<file path=xl/comments15.xml><?xml version="1.0" encoding="utf-8"?>
<comments xmlns="http://schemas.openxmlformats.org/spreadsheetml/2006/main">
  <authors>
    <author>chenjie</author>
  </authors>
  <commentList>
    <comment ref="B7" authorId="0">
      <text>
        <r>
          <rPr>
            <sz val="9"/>
            <rFont val="宋体"/>
            <charset val="134"/>
          </rPr>
          <t>请填写单位全称</t>
        </r>
      </text>
    </comment>
    <comment ref="D7" authorId="0">
      <text>
        <r>
          <rPr>
            <sz val="9"/>
            <rFont val="宋体"/>
            <charset val="134"/>
          </rPr>
          <t>请填写最后一笔借方发生日期；
日期填写形式：2017-12-12</t>
        </r>
      </text>
    </comment>
  </commentList>
</comments>
</file>

<file path=xl/comments16.xml><?xml version="1.0" encoding="utf-8"?>
<comments xmlns="http://schemas.openxmlformats.org/spreadsheetml/2006/main">
  <authors>
    <author>chenjie</author>
    <author>超级管理员</author>
  </authors>
  <commentList>
    <comment ref="B9" authorId="0">
      <text>
        <r>
          <rPr>
            <sz val="9"/>
            <rFont val="宋体"/>
            <charset val="134"/>
          </rPr>
          <t>填写房产证编号,无证不填</t>
        </r>
      </text>
    </comment>
    <comment ref="D9" authorId="1">
      <text>
        <r>
          <rPr>
            <sz val="9"/>
            <rFont val="宋体"/>
            <charset val="134"/>
          </rPr>
          <t>外购、自建、自用转入、存货转入等</t>
        </r>
      </text>
    </comment>
    <comment ref="G9" authorId="0">
      <text>
        <r>
          <rPr>
            <sz val="9"/>
            <rFont val="宋体"/>
            <charset val="134"/>
          </rPr>
          <t>如：“砖混、钢混、框架、砖木、简易”等</t>
        </r>
      </text>
    </comment>
    <comment ref="R9" authorId="0">
      <text>
        <r>
          <rPr>
            <sz val="9"/>
            <rFont val="宋体"/>
            <charset val="134"/>
          </rPr>
          <t>指竣工日期</t>
        </r>
      </text>
    </comment>
    <comment ref="S9" authorId="0">
      <text>
        <r>
          <rPr>
            <sz val="9"/>
            <rFont val="宋体"/>
            <charset val="134"/>
          </rPr>
          <t>平米</t>
        </r>
      </text>
    </comment>
    <comment ref="AE9" authorId="0">
      <text>
        <r>
          <rPr>
            <sz val="9"/>
            <rFont val="宋体"/>
            <charset val="134"/>
          </rPr>
          <t>备注中须说明的事项：(1)对因改扩建已改变了原有建筑面积的；(2)在增加面积的同时，其相应价值未入账的，注明未入账部分的建筑面积；(3)盘盈资产及非正常状态下的房屋，如：“危房、已拆除、待报废”等；(4)房屋管理部门确定为“违章建筑”的。</t>
        </r>
      </text>
    </comment>
  </commentList>
</comments>
</file>

<file path=xl/comments17.xml><?xml version="1.0" encoding="utf-8"?>
<comments xmlns="http://schemas.openxmlformats.org/spreadsheetml/2006/main">
  <authors>
    <author>chenjie</author>
    <author>超级管理员</author>
  </authors>
  <commentList>
    <comment ref="B9" authorId="0">
      <text>
        <r>
          <rPr>
            <sz val="9"/>
            <rFont val="宋体"/>
            <charset val="134"/>
          </rPr>
          <t>填写房产证编号,无证不填</t>
        </r>
      </text>
    </comment>
    <comment ref="D9" authorId="1">
      <text>
        <r>
          <rPr>
            <sz val="9"/>
            <rFont val="宋体"/>
            <charset val="134"/>
          </rPr>
          <t>外购、自建、自用转入、存货转入等</t>
        </r>
      </text>
    </comment>
    <comment ref="G9" authorId="0">
      <text>
        <r>
          <rPr>
            <sz val="9"/>
            <rFont val="宋体"/>
            <charset val="134"/>
          </rPr>
          <t>如：“砖混、钢混、框架、砖木、简易”等</t>
        </r>
      </text>
    </comment>
    <comment ref="R9" authorId="0">
      <text>
        <r>
          <rPr>
            <sz val="9"/>
            <rFont val="宋体"/>
            <charset val="134"/>
          </rPr>
          <t>指竣工日期</t>
        </r>
      </text>
    </comment>
    <comment ref="S9" authorId="0">
      <text>
        <r>
          <rPr>
            <sz val="9"/>
            <rFont val="宋体"/>
            <charset val="134"/>
          </rPr>
          <t>平米</t>
        </r>
      </text>
    </comment>
    <comment ref="AB9" authorId="0">
      <text>
        <r>
          <rPr>
            <sz val="9"/>
            <rFont val="宋体"/>
            <charset val="134"/>
          </rPr>
          <t>备注中须说明的事项：(1)对因改扩建已改变了原有建筑面积的；(2)在增加面积的同时，其相应价值未入账的，注明未入账部分的建筑面积；(3)盘盈资产及非正常状态下的房屋，如：“危房、已拆除、待报废”等；(4)房屋管理部门确定为“违章建筑”的。</t>
        </r>
      </text>
    </comment>
  </commentList>
</comments>
</file>

<file path=xl/comments18.xml><?xml version="1.0" encoding="utf-8"?>
<comments xmlns="http://schemas.openxmlformats.org/spreadsheetml/2006/main">
  <authors>
    <author>chenjie</author>
  </authors>
  <commentList>
    <comment ref="B8" authorId="0">
      <text>
        <r>
          <rPr>
            <sz val="9"/>
            <rFont val="宋体"/>
            <charset val="134"/>
          </rPr>
          <t>土地使用权证书的编号</t>
        </r>
      </text>
    </comment>
    <comment ref="E8" authorId="0">
      <text>
        <r>
          <rPr>
            <sz val="9"/>
            <rFont val="宋体"/>
            <charset val="134"/>
          </rPr>
          <t>请按土地使用证证载位置填写</t>
        </r>
      </text>
    </comment>
  </commentList>
</comments>
</file>

<file path=xl/comments19.xml><?xml version="1.0" encoding="utf-8"?>
<comments xmlns="http://schemas.openxmlformats.org/spreadsheetml/2006/main">
  <authors>
    <author>chenjie</author>
    <author>超级管理员</author>
  </authors>
  <commentList>
    <comment ref="B8" authorId="0">
      <text>
        <r>
          <rPr>
            <sz val="9"/>
            <rFont val="宋体"/>
            <charset val="134"/>
          </rPr>
          <t>土地使用权证书的编号</t>
        </r>
      </text>
    </comment>
    <comment ref="E8" authorId="0">
      <text>
        <r>
          <rPr>
            <sz val="9"/>
            <rFont val="宋体"/>
            <charset val="134"/>
          </rPr>
          <t>请按土地使用证证载位置填写</t>
        </r>
      </text>
    </comment>
    <comment ref="L8" authorId="1">
      <text>
        <r>
          <rPr>
            <sz val="9"/>
            <rFont val="宋体"/>
            <charset val="134"/>
          </rPr>
          <t>转入日公允价值</t>
        </r>
      </text>
    </comment>
  </commentList>
</comments>
</file>

<file path=xl/comments2.xml><?xml version="1.0" encoding="utf-8"?>
<comments xmlns="http://schemas.openxmlformats.org/spreadsheetml/2006/main">
  <authors>
    <author>超级管理员</author>
  </authors>
  <commentList>
    <comment ref="B7" authorId="0">
      <text>
        <r>
          <rPr>
            <b/>
            <sz val="9"/>
            <rFont val="宋体"/>
            <charset val="134"/>
          </rPr>
          <t>请填写开户银行全称</t>
        </r>
        <r>
          <rPr>
            <sz val="9"/>
            <rFont val="宋体"/>
            <charset val="134"/>
          </rPr>
          <t xml:space="preserve">
</t>
        </r>
      </text>
    </comment>
  </commentList>
</comments>
</file>

<file path=xl/comments20.xml><?xml version="1.0" encoding="utf-8"?>
<comments xmlns="http://schemas.openxmlformats.org/spreadsheetml/2006/main">
  <authors>
    <author>chenjie</author>
  </authors>
  <commentList>
    <comment ref="B8" authorId="0">
      <text>
        <r>
          <rPr>
            <sz val="9"/>
            <rFont val="宋体"/>
            <charset val="134"/>
          </rPr>
          <t>请填写房产证编号,无证不填</t>
        </r>
      </text>
    </comment>
    <comment ref="F8" authorId="0">
      <text>
        <r>
          <rPr>
            <sz val="9"/>
            <rFont val="宋体"/>
            <charset val="134"/>
          </rPr>
          <t>如：“砖混、钢混、框架、砖木、简易”等。</t>
        </r>
      </text>
    </comment>
    <comment ref="Q8" authorId="0">
      <text>
        <r>
          <rPr>
            <sz val="9"/>
            <rFont val="宋体"/>
            <charset val="134"/>
          </rPr>
          <t>指竣工日期</t>
        </r>
      </text>
    </comment>
    <comment ref="R8" authorId="0">
      <text>
        <r>
          <rPr>
            <sz val="9"/>
            <rFont val="宋体"/>
            <charset val="134"/>
          </rPr>
          <t>平米</t>
        </r>
      </text>
    </comment>
    <comment ref="AD8" authorId="0">
      <text>
        <r>
          <rPr>
            <sz val="9"/>
            <rFont val="宋体"/>
            <charset val="134"/>
          </rPr>
          <t>备注中须说明的事项：(1)对因改扩建已改变了原有建筑面积的；(2)在增加面积的同时，其相应价值未入账的，注明未入账部分的建筑面积；(3)盘盈资产及非正常状态下的房屋，如：“危房、已拆除、待报废”等；(4)房屋管理部门确定为“违章建筑”的。</t>
        </r>
      </text>
    </comment>
  </commentList>
</comments>
</file>

<file path=xl/comments21.xml><?xml version="1.0" encoding="utf-8"?>
<comments xmlns="http://schemas.openxmlformats.org/spreadsheetml/2006/main">
  <authors>
    <author>chenjie</author>
  </authors>
  <commentList>
    <comment ref="D8" authorId="0">
      <text>
        <r>
          <rPr>
            <sz val="9"/>
            <rFont val="宋体"/>
            <charset val="134"/>
          </rPr>
          <t>指竣工日期</t>
        </r>
      </text>
    </comment>
    <comment ref="E8" authorId="0">
      <text>
        <r>
          <rPr>
            <sz val="9"/>
            <rFont val="宋体"/>
            <charset val="134"/>
          </rPr>
          <t>备注中须说明的事项：(1)对因改扩建已改变了原有建筑面积的；(2)改扩建增加的相应价值未入账的，注明未入账部分的建筑面积。(3)盘盈资产及非正常状态下的资产，如：“已拆除、待报废”等。</t>
        </r>
      </text>
    </comment>
  </commentList>
</comments>
</file>

<file path=xl/comments22.xml><?xml version="1.0" encoding="utf-8"?>
<comments xmlns="http://schemas.openxmlformats.org/spreadsheetml/2006/main">
  <authors>
    <author>chenjie</author>
  </authors>
  <commentList>
    <comment ref="H8" authorId="0">
      <text>
        <r>
          <rPr>
            <sz val="9"/>
            <rFont val="宋体"/>
            <charset val="134"/>
          </rPr>
          <t>如”砖、砼、钢管、砼管”等</t>
        </r>
      </text>
    </comment>
    <comment ref="J8" authorId="0">
      <text>
        <r>
          <rPr>
            <sz val="9"/>
            <rFont val="宋体"/>
            <charset val="134"/>
          </rPr>
          <t>指竣工日期</t>
        </r>
      </text>
    </comment>
    <comment ref="S8" authorId="0">
      <text>
        <r>
          <rPr>
            <sz val="9"/>
            <rFont val="宋体"/>
            <charset val="134"/>
          </rPr>
          <t>备注中须说明的事项：(1)对因改扩建已改变了原有建筑面积的；(2)改扩建增加的相应价值未入账的，注明未入账部分的建筑面积。(3)盘盈资产及非正常状态下的资产，如：“已拆除、待报废”等。</t>
        </r>
      </text>
    </comment>
  </commentList>
</comments>
</file>

<file path=xl/comments23.xml><?xml version="1.0" encoding="utf-8"?>
<comments xmlns="http://schemas.openxmlformats.org/spreadsheetml/2006/main">
  <authors>
    <author>chenjie</author>
  </authors>
  <commentList>
    <comment ref="I8" authorId="0">
      <text>
        <r>
          <rPr>
            <sz val="9"/>
            <rFont val="宋体"/>
            <charset val="134"/>
          </rPr>
          <t>指设备投入使用的日期，二手设备需填写初始启用日期</t>
        </r>
      </text>
    </comment>
  </commentList>
</comments>
</file>

<file path=xl/comments24.xml><?xml version="1.0" encoding="utf-8"?>
<comments xmlns="http://schemas.openxmlformats.org/spreadsheetml/2006/main">
  <authors>
    <author>超级管理员</author>
    <author>chenjie</author>
  </authors>
  <commentList>
    <comment ref="D8" authorId="0">
      <text>
        <r>
          <rPr>
            <sz val="9"/>
            <rFont val="宋体"/>
            <charset val="134"/>
          </rPr>
          <t>请按照车辆行驶证证载规格型号填写</t>
        </r>
      </text>
    </comment>
    <comment ref="E8" authorId="1">
      <text>
        <r>
          <rPr>
            <sz val="9"/>
            <rFont val="宋体"/>
            <charset val="134"/>
          </rPr>
          <t>请填写生产厂家，不得以地名或经销商名称替代</t>
        </r>
      </text>
    </comment>
    <comment ref="I8" authorId="1">
      <text>
        <r>
          <rPr>
            <sz val="9"/>
            <rFont val="宋体"/>
            <charset val="134"/>
          </rPr>
          <t>指设备投入使用的日期，二手设备需填写初始启用日期</t>
        </r>
      </text>
    </comment>
  </commentList>
</comments>
</file>

<file path=xl/comments25.xml><?xml version="1.0" encoding="utf-8"?>
<comments xmlns="http://schemas.openxmlformats.org/spreadsheetml/2006/main">
  <authors>
    <author>chenjie</author>
  </authors>
  <commentList>
    <comment ref="C8" authorId="0">
      <text>
        <r>
          <rPr>
            <sz val="9"/>
            <rFont val="宋体"/>
            <charset val="134"/>
          </rPr>
          <t>请按设备铭牌填写，非标设备请填写主要参数</t>
        </r>
      </text>
    </comment>
    <comment ref="D8" authorId="0">
      <text>
        <r>
          <rPr>
            <sz val="9"/>
            <rFont val="宋体"/>
            <charset val="134"/>
          </rPr>
          <t>请按设备铭牌填写，不得以地名或经销商名称替代</t>
        </r>
      </text>
    </comment>
    <comment ref="H8" authorId="0">
      <text>
        <r>
          <rPr>
            <sz val="9"/>
            <rFont val="宋体"/>
            <charset val="134"/>
          </rPr>
          <t>指设备投入使用的日期，二手设备需填写初始启用日期</t>
        </r>
      </text>
    </comment>
  </commentList>
</comments>
</file>

<file path=xl/comments26.xml><?xml version="1.0" encoding="utf-8"?>
<comments xmlns="http://schemas.openxmlformats.org/spreadsheetml/2006/main">
  <authors>
    <author>chenjie</author>
  </authors>
  <commentList>
    <comment ref="E7" authorId="0">
      <text>
        <r>
          <rPr>
            <sz val="9"/>
            <rFont val="宋体"/>
            <charset val="134"/>
          </rPr>
          <t>发生日期为转入时间</t>
        </r>
      </text>
    </comment>
    <comment ref="K7" authorId="0">
      <text>
        <r>
          <rPr>
            <b/>
            <sz val="9"/>
            <rFont val="宋体"/>
            <charset val="134"/>
          </rPr>
          <t>chenjie:</t>
        </r>
        <r>
          <rPr>
            <sz val="9"/>
            <rFont val="宋体"/>
            <charset val="134"/>
          </rPr>
          <t xml:space="preserve">
简要注明基准日资产清理状况（如“已清理完毕”、“清理净损失”、“清理收入”等</t>
        </r>
      </text>
    </comment>
  </commentList>
</comments>
</file>

<file path=xl/comments27.xml><?xml version="1.0" encoding="utf-8"?>
<comments xmlns="http://schemas.openxmlformats.org/spreadsheetml/2006/main">
  <authors>
    <author>chenjie</author>
  </authors>
  <commentList>
    <comment ref="I7" authorId="0">
      <text>
        <r>
          <rPr>
            <sz val="9"/>
            <rFont val="宋体"/>
            <charset val="134"/>
          </rPr>
          <t>指财务实际付款与合同总价款之比</t>
        </r>
      </text>
    </comment>
    <comment ref="O7" authorId="0">
      <text>
        <r>
          <rPr>
            <sz val="9"/>
            <rFont val="宋体"/>
            <charset val="134"/>
          </rPr>
          <t>处于非正常状态的在建工程项目应在备注栏标注在建工程的施工状况</t>
        </r>
      </text>
    </comment>
  </commentList>
</comments>
</file>

<file path=xl/comments28.xml><?xml version="1.0" encoding="utf-8"?>
<comments xmlns="http://schemas.openxmlformats.org/spreadsheetml/2006/main">
  <authors>
    <author>chenjie</author>
  </authors>
  <commentList>
    <comment ref="H8" authorId="0">
      <text>
        <r>
          <rPr>
            <sz val="9"/>
            <rFont val="宋体"/>
            <charset val="134"/>
          </rPr>
          <t>指财务实际付款与合同总价款之比</t>
        </r>
      </text>
    </comment>
    <comment ref="W8" authorId="0">
      <text>
        <r>
          <rPr>
            <sz val="9"/>
            <rFont val="宋体"/>
            <charset val="134"/>
          </rPr>
          <t>处于非正常状态的在建工程项目应在备注栏标注在建工程的施工状况</t>
        </r>
      </text>
    </comment>
  </commentList>
</comments>
</file>

<file path=xl/comments29.xml><?xml version="1.0" encoding="utf-8"?>
<comments xmlns="http://schemas.openxmlformats.org/spreadsheetml/2006/main">
  <authors>
    <author>chenjie</author>
  </authors>
  <commentList>
    <comment ref="E7" authorId="0">
      <text>
        <r>
          <rPr>
            <sz val="9"/>
            <rFont val="宋体"/>
            <charset val="134"/>
          </rPr>
          <t>指财务实际付款与合同总价款之比</t>
        </r>
      </text>
    </comment>
  </commentList>
</comments>
</file>

<file path=xl/comments3.xml><?xml version="1.0" encoding="utf-8"?>
<comments xmlns="http://schemas.openxmlformats.org/spreadsheetml/2006/main">
  <authors>
    <author>chenjie</author>
  </authors>
  <commentList>
    <comment ref="D7" authorId="0">
      <text>
        <r>
          <rPr>
            <sz val="9"/>
            <rFont val="宋体"/>
            <charset val="134"/>
          </rPr>
          <t>购买日</t>
        </r>
      </text>
    </comment>
  </commentList>
</comments>
</file>

<file path=xl/comments30.xml><?xml version="1.0" encoding="utf-8"?>
<comments xmlns="http://schemas.openxmlformats.org/spreadsheetml/2006/main">
  <authors>
    <author>chenjie</author>
  </authors>
  <commentList>
    <comment ref="G7" authorId="0">
      <text>
        <r>
          <rPr>
            <sz val="9"/>
            <rFont val="宋体"/>
            <charset val="134"/>
          </rPr>
          <t>指财务实际付款与合同总价款之比</t>
        </r>
      </text>
    </comment>
  </commentList>
</comments>
</file>

<file path=xl/comments31.xml><?xml version="1.0" encoding="utf-8"?>
<comments xmlns="http://schemas.openxmlformats.org/spreadsheetml/2006/main">
  <authors>
    <author>sucheng</author>
    <author>chenjie</author>
  </authors>
  <commentList>
    <comment ref="B8" authorId="0">
      <text>
        <r>
          <rPr>
            <sz val="9"/>
            <rFont val="宋体"/>
            <charset val="134"/>
          </rPr>
          <t>企业资产管理所使用的编号</t>
        </r>
      </text>
    </comment>
    <comment ref="D8" authorId="1">
      <text>
        <r>
          <rPr>
            <sz val="9"/>
            <rFont val="宋体"/>
            <charset val="134"/>
          </rPr>
          <t>请按设备铭牌填写，非标设备请填写主要参数</t>
        </r>
      </text>
    </comment>
    <comment ref="E8" authorId="1">
      <text>
        <r>
          <rPr>
            <sz val="9"/>
            <rFont val="宋体"/>
            <charset val="134"/>
          </rPr>
          <t>请按设备铭牌填写，不得以地名或经销商名称替代</t>
        </r>
      </text>
    </comment>
    <comment ref="I8" authorId="1">
      <text>
        <r>
          <rPr>
            <sz val="9"/>
            <rFont val="宋体"/>
            <charset val="134"/>
          </rPr>
          <t>指设备投入使用的日期，二手设备需填写初始启用日期</t>
        </r>
      </text>
    </comment>
    <comment ref="Q8" authorId="1">
      <text>
        <r>
          <rPr>
            <sz val="9"/>
            <rFont val="宋体"/>
            <charset val="134"/>
          </rPr>
          <t>应注明的事项：(1)盘盈(2)非正常资产，如“停用、不需用、待报废、淘汰、盘亏”等(3)仪器仪表、电梯、锅炉、压力容器等规定由有关部门定期鉴定的设备应注明“达标”或“未达标”(4)其他</t>
        </r>
      </text>
    </comment>
  </commentList>
</comments>
</file>

<file path=xl/comments32.xml><?xml version="1.0" encoding="utf-8"?>
<comments xmlns="http://schemas.openxmlformats.org/spreadsheetml/2006/main">
  <authors>
    <author>chenjie</author>
  </authors>
  <commentList>
    <comment ref="B7" authorId="0">
      <text>
        <r>
          <rPr>
            <sz val="9"/>
            <rFont val="宋体"/>
            <charset val="134"/>
          </rPr>
          <t>土地使用权证书的编号</t>
        </r>
      </text>
    </comment>
  </commentList>
</comments>
</file>

<file path=xl/comments33.xml><?xml version="1.0" encoding="utf-8"?>
<comments xmlns="http://schemas.openxmlformats.org/spreadsheetml/2006/main">
  <authors>
    <author>chenjie</author>
  </authors>
  <commentList>
    <comment ref="B7" authorId="0">
      <text>
        <r>
          <rPr>
            <sz val="9"/>
            <rFont val="宋体"/>
            <charset val="134"/>
          </rPr>
          <t>土地使用权证书的编号</t>
        </r>
      </text>
    </comment>
  </commentList>
</comments>
</file>

<file path=xl/comments34.xml><?xml version="1.0" encoding="utf-8"?>
<comments xmlns="http://schemas.openxmlformats.org/spreadsheetml/2006/main">
  <authors>
    <author>chenjie</author>
  </authors>
  <commentList>
    <comment ref="B7" authorId="0">
      <text>
        <r>
          <rPr>
            <sz val="9"/>
            <rFont val="宋体"/>
            <charset val="134"/>
          </rPr>
          <t>如：“</t>
        </r>
        <r>
          <rPr>
            <sz val="9"/>
            <rFont val="Times New Roman"/>
            <charset val="134"/>
          </rPr>
          <t>××</t>
        </r>
        <r>
          <rPr>
            <sz val="9"/>
            <rFont val="宋体"/>
            <charset val="134"/>
          </rPr>
          <t>专利权”、“</t>
        </r>
        <r>
          <rPr>
            <sz val="9"/>
            <rFont val="Times New Roman"/>
            <charset val="134"/>
          </rPr>
          <t>××</t>
        </r>
        <r>
          <rPr>
            <sz val="9"/>
            <rFont val="宋体"/>
            <charset val="134"/>
          </rPr>
          <t>软件”等</t>
        </r>
      </text>
    </comment>
  </commentList>
</comments>
</file>

<file path=xl/comments35.xml><?xml version="1.0" encoding="utf-8"?>
<comments xmlns="http://schemas.openxmlformats.org/spreadsheetml/2006/main">
  <authors>
    <author>chenjie</author>
  </authors>
  <commentList>
    <comment ref="I7" authorId="0">
      <text>
        <r>
          <rPr>
            <b/>
            <sz val="9"/>
            <rFont val="宋体"/>
            <charset val="134"/>
          </rPr>
          <t>chenjie:</t>
        </r>
        <r>
          <rPr>
            <sz val="9"/>
            <rFont val="宋体"/>
            <charset val="134"/>
          </rPr>
          <t xml:space="preserve">
金额较大的项目，在备注栏注明其内容或附说明该项资产的内容和价值构成的专项说明。</t>
        </r>
      </text>
    </comment>
  </commentList>
</comments>
</file>

<file path=xl/comments36.xml><?xml version="1.0" encoding="utf-8"?>
<comments xmlns="http://schemas.openxmlformats.org/spreadsheetml/2006/main">
  <authors>
    <author>chenjie</author>
    <author>超级管理员</author>
  </authors>
  <commentList>
    <comment ref="B7" authorId="0">
      <text>
        <r>
          <rPr>
            <sz val="9"/>
            <rFont val="宋体"/>
            <charset val="134"/>
          </rPr>
          <t>请填银行或机构全称</t>
        </r>
      </text>
    </comment>
    <comment ref="C7" authorId="0">
      <text>
        <r>
          <rPr>
            <sz val="9"/>
            <rFont val="宋体"/>
            <charset val="134"/>
          </rPr>
          <t>指借款合同规定的借款起始日，填列到日</t>
        </r>
      </text>
    </comment>
    <comment ref="D7" authorId="0">
      <text>
        <r>
          <rPr>
            <sz val="9"/>
            <rFont val="宋体"/>
            <charset val="134"/>
          </rPr>
          <t>指借款合同规定的借款到期日，填列到日</t>
        </r>
      </text>
    </comment>
    <comment ref="F7" authorId="1">
      <text>
        <r>
          <rPr>
            <sz val="9"/>
            <rFont val="宋体"/>
            <charset val="134"/>
          </rPr>
          <t>抵押、质押、保证</t>
        </r>
      </text>
    </comment>
  </commentList>
</comments>
</file>

<file path=xl/comments37.xml><?xml version="1.0" encoding="utf-8"?>
<comments xmlns="http://schemas.openxmlformats.org/spreadsheetml/2006/main">
  <authors>
    <author>chenjie</author>
  </authors>
  <commentList>
    <comment ref="I7"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38.xml><?xml version="1.0" encoding="utf-8"?>
<comments xmlns="http://schemas.openxmlformats.org/spreadsheetml/2006/main">
  <authors>
    <author>chenjie</author>
  </authors>
  <commentList>
    <comment ref="D7" authorId="0">
      <text>
        <r>
          <rPr>
            <b/>
            <sz val="9"/>
            <rFont val="宋体"/>
            <charset val="134"/>
          </rPr>
          <t>开放式、封闭式等</t>
        </r>
      </text>
    </comment>
    <comment ref="E7" authorId="0">
      <text>
        <r>
          <rPr>
            <sz val="9"/>
            <rFont val="宋体"/>
            <charset val="134"/>
          </rPr>
          <t>购买日</t>
        </r>
      </text>
    </comment>
  </commentList>
</comments>
</file>

<file path=xl/comments39.xml><?xml version="1.0" encoding="utf-8"?>
<comments xmlns="http://schemas.openxmlformats.org/spreadsheetml/2006/main">
  <authors>
    <author>chenjie</author>
  </authors>
  <commentList>
    <comment ref="J7"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涉诉款项应在备注中标明；3）评估基准日后已付款的项目，应注明日期。如“2002年7月4日付款”；4）已到期尚未支付的，需简要说明原因。</t>
        </r>
      </text>
    </comment>
  </commentList>
</comments>
</file>

<file path=xl/comments4.xml><?xml version="1.0" encoding="utf-8"?>
<comments xmlns="http://schemas.openxmlformats.org/spreadsheetml/2006/main">
  <authors>
    <author>chenjie</author>
  </authors>
  <commentList>
    <comment ref="D7" authorId="0">
      <text>
        <r>
          <rPr>
            <b/>
            <sz val="9"/>
            <rFont val="宋体"/>
            <charset val="134"/>
          </rPr>
          <t>开放式、封闭式等</t>
        </r>
      </text>
    </comment>
    <comment ref="E7" authorId="0">
      <text>
        <r>
          <rPr>
            <sz val="9"/>
            <rFont val="宋体"/>
            <charset val="134"/>
          </rPr>
          <t>购买日</t>
        </r>
      </text>
    </comment>
  </commentList>
</comments>
</file>

<file path=xl/comments40.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List>
</comments>
</file>

<file path=xl/comments41.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List>
</comments>
</file>

<file path=xl/comments42.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List>
</comments>
</file>

<file path=xl/comments43.xml><?xml version="1.0" encoding="utf-8"?>
<comments xmlns="http://schemas.openxmlformats.org/spreadsheetml/2006/main">
  <authors>
    <author>chenjie</author>
  </authors>
  <commentList>
    <comment ref="C7" authorId="0">
      <text>
        <r>
          <rPr>
            <sz val="9"/>
            <rFont val="宋体"/>
            <charset val="134"/>
          </rPr>
          <t>请填写最后一笔贷方发生日期；
日期填写形式：2017-12-12</t>
        </r>
      </text>
    </comment>
    <comment ref="H7" authorId="0">
      <text>
        <r>
          <rPr>
            <b/>
            <sz val="9"/>
            <rFont val="宋体"/>
            <charset val="134"/>
          </rPr>
          <t>chenjie:</t>
        </r>
        <r>
          <rPr>
            <sz val="9"/>
            <rFont val="宋体"/>
            <charset val="134"/>
          </rPr>
          <t xml:space="preserve">
备注中应注明计提依据（如：工效挂钩批准额度</t>
        </r>
        <r>
          <rPr>
            <sz val="9"/>
            <rFont val="Times New Roman"/>
            <charset val="134"/>
          </rPr>
          <t>×××</t>
        </r>
        <r>
          <rPr>
            <sz val="9"/>
            <rFont val="宋体"/>
            <charset val="134"/>
          </rPr>
          <t>万元／年）及基准日应付工资帐面余额的滚存期间。</t>
        </r>
      </text>
    </comment>
  </commentList>
</comments>
</file>

<file path=xl/comments44.xml><?xml version="1.0" encoding="utf-8"?>
<comments xmlns="http://schemas.openxmlformats.org/spreadsheetml/2006/main">
  <authors>
    <author>chenjie</author>
  </authors>
  <commentList>
    <comment ref="B7" authorId="0">
      <text>
        <r>
          <rPr>
            <sz val="9"/>
            <rFont val="宋体"/>
            <charset val="134"/>
          </rPr>
          <t>请填写征税机关全称</t>
        </r>
      </text>
    </comment>
    <comment ref="C7" authorId="0">
      <text>
        <r>
          <rPr>
            <sz val="9"/>
            <rFont val="宋体"/>
            <charset val="134"/>
          </rPr>
          <t>请填写最后一笔贷方发生日期；
日期填写形式：2017-12-12</t>
        </r>
      </text>
    </comment>
    <comment ref="J7" authorId="0">
      <text>
        <r>
          <rPr>
            <b/>
            <sz val="9"/>
            <rFont val="宋体"/>
            <charset val="134"/>
          </rPr>
          <t>chenjie:</t>
        </r>
        <r>
          <rPr>
            <sz val="9"/>
            <rFont val="宋体"/>
            <charset val="134"/>
          </rPr>
          <t xml:space="preserve">
备注中应注明税款所属期间。</t>
        </r>
      </text>
    </comment>
  </commentList>
</comments>
</file>

<file path=xl/comments45.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List>
</comments>
</file>

<file path=xl/comments46.xml><?xml version="1.0" encoding="utf-8"?>
<comments xmlns="http://schemas.openxmlformats.org/spreadsheetml/2006/main">
  <authors>
    <author>chenjie</author>
  </authors>
  <commentList>
    <comment ref="C7" authorId="0">
      <text>
        <r>
          <rPr>
            <sz val="9"/>
            <rFont val="宋体"/>
            <charset val="134"/>
          </rPr>
          <t>请填写最后一笔贷方发生日期；
日期填写形式：2017-12-12</t>
        </r>
      </text>
    </comment>
    <comment ref="E7" authorId="0">
      <text>
        <r>
          <rPr>
            <sz val="9"/>
            <rFont val="宋体"/>
            <charset val="134"/>
          </rPr>
          <t>填写形式：2017.12.21—2017.12.31</t>
        </r>
      </text>
    </comment>
  </commentList>
</comments>
</file>

<file path=xl/comments47.xml><?xml version="1.0" encoding="utf-8"?>
<comments xmlns="http://schemas.openxmlformats.org/spreadsheetml/2006/main">
  <authors>
    <author>chenjie</author>
  </authors>
  <commentList>
    <comment ref="C7" authorId="0">
      <text>
        <r>
          <rPr>
            <sz val="9"/>
            <rFont val="宋体"/>
            <charset val="134"/>
          </rPr>
          <t>请填写最后一笔贷方发生日期；
日期填写形式：2017-12-12</t>
        </r>
      </text>
    </comment>
  </commentList>
</comments>
</file>

<file path=xl/comments48.xml><?xml version="1.0" encoding="utf-8"?>
<comments xmlns="http://schemas.openxmlformats.org/spreadsheetml/2006/main">
  <authors>
    <author>chenjie</author>
  </authors>
  <commentList>
    <comment ref="C7" authorId="0">
      <text>
        <r>
          <rPr>
            <sz val="9"/>
            <rFont val="宋体"/>
            <charset val="134"/>
          </rPr>
          <t>请填写最后一笔贷方发生日期；
日期填写形式：2017-12-12</t>
        </r>
      </text>
    </comment>
  </commentList>
</comments>
</file>

<file path=xl/comments49.xml><?xml version="1.0" encoding="utf-8"?>
<comments xmlns="http://schemas.openxmlformats.org/spreadsheetml/2006/main">
  <authors>
    <author>chenjie</author>
  </authors>
  <commentList>
    <comment ref="B7" authorId="0">
      <text>
        <r>
          <rPr>
            <sz val="9"/>
            <rFont val="宋体"/>
            <charset val="134"/>
          </rPr>
          <t>参见长期借款</t>
        </r>
      </text>
    </comment>
    <comment ref="C7" authorId="0">
      <text>
        <r>
          <rPr>
            <sz val="9"/>
            <rFont val="宋体"/>
            <charset val="134"/>
          </rPr>
          <t>指借款合同规定的借款起始日，填列到日</t>
        </r>
      </text>
    </comment>
    <comment ref="D7" authorId="0">
      <text>
        <r>
          <rPr>
            <sz val="9"/>
            <rFont val="宋体"/>
            <charset val="134"/>
          </rPr>
          <t>指借款合同规定的借款到期日，填列到日</t>
        </r>
      </text>
    </comment>
  </commentList>
</comments>
</file>

<file path=xl/comments5.xml><?xml version="1.0" encoding="utf-8"?>
<comments xmlns="http://schemas.openxmlformats.org/spreadsheetml/2006/main">
  <authors>
    <author>chenjie</author>
  </authors>
  <commentList>
    <comment ref="D7" authorId="0">
      <text>
        <r>
          <rPr>
            <b/>
            <sz val="9"/>
            <rFont val="宋体"/>
            <charset val="134"/>
          </rPr>
          <t>开放式、封闭式等</t>
        </r>
      </text>
    </comment>
    <comment ref="E7" authorId="0">
      <text>
        <r>
          <rPr>
            <sz val="9"/>
            <rFont val="宋体"/>
            <charset val="134"/>
          </rPr>
          <t>购买日</t>
        </r>
      </text>
    </comment>
  </commentList>
</comments>
</file>

<file path=xl/comments50.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List>
</comments>
</file>

<file path=xl/comments51.xml><?xml version="1.0" encoding="utf-8"?>
<comments xmlns="http://schemas.openxmlformats.org/spreadsheetml/2006/main">
  <authors>
    <author>chenjie</author>
    <author>超级管理员</author>
  </authors>
  <commentList>
    <comment ref="B7" authorId="0">
      <text>
        <r>
          <rPr>
            <sz val="9"/>
            <rFont val="宋体"/>
            <charset val="134"/>
          </rPr>
          <t>请填放款银行或机构全称</t>
        </r>
      </text>
    </comment>
    <comment ref="C7" authorId="0">
      <text>
        <r>
          <rPr>
            <sz val="9"/>
            <rFont val="宋体"/>
            <charset val="134"/>
          </rPr>
          <t>指借款合同规定的借款起始日，具体到日</t>
        </r>
      </text>
    </comment>
    <comment ref="D7" authorId="0">
      <text>
        <r>
          <rPr>
            <sz val="9"/>
            <rFont val="宋体"/>
            <charset val="134"/>
          </rPr>
          <t>指借款合同规定的到期日，具体到日</t>
        </r>
      </text>
    </comment>
    <comment ref="E7" authorId="0">
      <text>
        <r>
          <rPr>
            <sz val="9"/>
            <rFont val="宋体"/>
            <charset val="134"/>
          </rPr>
          <t>指借款合同规定的利率</t>
        </r>
      </text>
    </comment>
    <comment ref="F7" authorId="1">
      <text>
        <r>
          <rPr>
            <sz val="9"/>
            <rFont val="宋体"/>
            <charset val="134"/>
          </rPr>
          <t>抵押、质押、保证</t>
        </r>
      </text>
    </comment>
  </commentList>
</comments>
</file>

<file path=xl/comments52.xml><?xml version="1.0" encoding="utf-8"?>
<comments xmlns="http://schemas.openxmlformats.org/spreadsheetml/2006/main">
  <authors>
    <author>sucheng</author>
    <author>chenjie</author>
  </authors>
  <commentList>
    <comment ref="E7" authorId="0">
      <text>
        <r>
          <rPr>
            <b/>
            <sz val="9"/>
            <rFont val="宋体"/>
            <charset val="134"/>
          </rPr>
          <t>sucheng:</t>
        </r>
        <r>
          <rPr>
            <sz val="9"/>
            <rFont val="宋体"/>
            <charset val="134"/>
          </rPr>
          <t xml:space="preserve">
合同规定的，于基准日尚未支付的余额</t>
        </r>
      </text>
    </comment>
    <comment ref="B8" authorId="1">
      <text>
        <r>
          <rPr>
            <b/>
            <sz val="9"/>
            <rFont val="宋体"/>
            <charset val="134"/>
          </rPr>
          <t>chenjie:</t>
        </r>
        <r>
          <rPr>
            <sz val="9"/>
            <rFont val="宋体"/>
            <charset val="134"/>
          </rPr>
          <t xml:space="preserve">
填列债权单位全称</t>
        </r>
      </text>
    </comment>
    <comment ref="C8" authorId="1">
      <text>
        <r>
          <rPr>
            <b/>
            <sz val="9"/>
            <rFont val="宋体"/>
            <charset val="134"/>
          </rPr>
          <t>chenjie:</t>
        </r>
        <r>
          <rPr>
            <sz val="9"/>
            <rFont val="宋体"/>
            <charset val="134"/>
          </rPr>
          <t xml:space="preserve">
按合同协议确定的开始计算应付款的日期，填列到日。</t>
        </r>
      </text>
    </comment>
    <comment ref="D8" authorId="1">
      <text>
        <r>
          <rPr>
            <b/>
            <sz val="9"/>
            <rFont val="宋体"/>
            <charset val="134"/>
          </rPr>
          <t>chenjie:</t>
        </r>
        <r>
          <rPr>
            <sz val="9"/>
            <rFont val="宋体"/>
            <charset val="134"/>
          </rPr>
          <t xml:space="preserve">
指应付款内容，如“引进</t>
        </r>
        <r>
          <rPr>
            <sz val="9"/>
            <rFont val="Times New Roman"/>
            <charset val="134"/>
          </rPr>
          <t>××</t>
        </r>
        <r>
          <rPr>
            <sz val="9"/>
            <rFont val="宋体"/>
            <charset val="134"/>
          </rPr>
          <t>设备款或融资租赁</t>
        </r>
        <r>
          <rPr>
            <sz val="9"/>
            <rFont val="Times New Roman"/>
            <charset val="134"/>
          </rPr>
          <t>××</t>
        </r>
        <r>
          <rPr>
            <sz val="9"/>
            <rFont val="宋体"/>
            <charset val="134"/>
          </rPr>
          <t>设备款”等；</t>
        </r>
      </text>
    </comment>
    <comment ref="M8" authorId="1">
      <text>
        <r>
          <rPr>
            <b/>
            <sz val="9"/>
            <rFont val="宋体"/>
            <charset val="134"/>
          </rPr>
          <t>chenjie:</t>
        </r>
        <r>
          <rPr>
            <sz val="9"/>
            <rFont val="宋体"/>
            <charset val="134"/>
          </rPr>
          <t xml:space="preserve">
请注明帐面初始额的构成。</t>
        </r>
      </text>
    </comment>
  </commentList>
</comments>
</file>

<file path=xl/comments53.xml><?xml version="1.0" encoding="utf-8"?>
<comments xmlns="http://schemas.openxmlformats.org/spreadsheetml/2006/main">
  <authors>
    <author>sucheng</author>
    <author>chenjie</author>
  </authors>
  <commentList>
    <comment ref="E7" authorId="0">
      <text>
        <r>
          <rPr>
            <b/>
            <sz val="9"/>
            <rFont val="宋体"/>
            <charset val="134"/>
          </rPr>
          <t>sucheng:</t>
        </r>
        <r>
          <rPr>
            <sz val="9"/>
            <rFont val="宋体"/>
            <charset val="134"/>
          </rPr>
          <t xml:space="preserve">
合同规定的，于基准日尚未支付的余额</t>
        </r>
      </text>
    </comment>
    <comment ref="B8" authorId="1">
      <text>
        <r>
          <rPr>
            <b/>
            <sz val="9"/>
            <rFont val="宋体"/>
            <charset val="134"/>
          </rPr>
          <t>chenjie:</t>
        </r>
        <r>
          <rPr>
            <sz val="9"/>
            <rFont val="宋体"/>
            <charset val="134"/>
          </rPr>
          <t xml:space="preserve">
填列债权单位全称</t>
        </r>
      </text>
    </comment>
    <comment ref="C8" authorId="1">
      <text>
        <r>
          <rPr>
            <b/>
            <sz val="9"/>
            <rFont val="宋体"/>
            <charset val="134"/>
          </rPr>
          <t>chenjie:</t>
        </r>
        <r>
          <rPr>
            <sz val="9"/>
            <rFont val="宋体"/>
            <charset val="134"/>
          </rPr>
          <t xml:space="preserve">
按合同协议确定的开始计算应付款的日期，填列到日。</t>
        </r>
      </text>
    </comment>
    <comment ref="D8" authorId="1">
      <text>
        <r>
          <rPr>
            <b/>
            <sz val="9"/>
            <rFont val="宋体"/>
            <charset val="134"/>
          </rPr>
          <t>chenjie:</t>
        </r>
        <r>
          <rPr>
            <sz val="9"/>
            <rFont val="宋体"/>
            <charset val="134"/>
          </rPr>
          <t xml:space="preserve">
指应付款内容，如“引进</t>
        </r>
        <r>
          <rPr>
            <sz val="9"/>
            <rFont val="Times New Roman"/>
            <charset val="134"/>
          </rPr>
          <t>××</t>
        </r>
        <r>
          <rPr>
            <sz val="9"/>
            <rFont val="宋体"/>
            <charset val="134"/>
          </rPr>
          <t>设备款或融资租赁</t>
        </r>
        <r>
          <rPr>
            <sz val="9"/>
            <rFont val="Times New Roman"/>
            <charset val="134"/>
          </rPr>
          <t>××</t>
        </r>
        <r>
          <rPr>
            <sz val="9"/>
            <rFont val="宋体"/>
            <charset val="134"/>
          </rPr>
          <t>设备款”等；</t>
        </r>
      </text>
    </comment>
  </commentList>
</comments>
</file>

<file path=xl/comments6.xml><?xml version="1.0" encoding="utf-8"?>
<comments xmlns="http://schemas.openxmlformats.org/spreadsheetml/2006/main">
  <authors>
    <author>chenjie</author>
  </authors>
  <commentList>
    <comment ref="D7" authorId="0">
      <text>
        <r>
          <rPr>
            <b/>
            <sz val="9"/>
            <rFont val="宋体"/>
            <charset val="134"/>
          </rPr>
          <t>开放式、封闭式等</t>
        </r>
      </text>
    </comment>
    <comment ref="E7" authorId="0">
      <text>
        <r>
          <rPr>
            <sz val="9"/>
            <rFont val="宋体"/>
            <charset val="134"/>
          </rPr>
          <t>购买日</t>
        </r>
      </text>
    </comment>
  </commentList>
</comments>
</file>

<file path=xl/comments7.xml><?xml version="1.0" encoding="utf-8"?>
<comments xmlns="http://schemas.openxmlformats.org/spreadsheetml/2006/main">
  <authors>
    <author>chenjie</author>
    <author>seaman</author>
    <author>超级管理员</author>
  </authors>
  <commentList>
    <comment ref="B7" authorId="0">
      <text>
        <r>
          <rPr>
            <sz val="9"/>
            <rFont val="宋体"/>
            <charset val="134"/>
          </rPr>
          <t>请填写单位全称</t>
        </r>
      </text>
    </comment>
    <comment ref="D7" authorId="0">
      <text>
        <r>
          <rPr>
            <sz val="9"/>
            <rFont val="宋体"/>
            <charset val="134"/>
          </rPr>
          <t>请填写最后一笔借方发生日期；
日期填写形式：2017-12-12</t>
        </r>
      </text>
    </comment>
    <comment ref="E7"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F7" authorId="2">
      <text>
        <r>
          <rPr>
            <sz val="9"/>
            <rFont val="宋体"/>
            <charset val="134"/>
          </rPr>
          <t>请填“是”或“否”</t>
        </r>
      </text>
    </comment>
  </commentList>
</comments>
</file>

<file path=xl/comments8.xml><?xml version="1.0" encoding="utf-8"?>
<comments xmlns="http://schemas.openxmlformats.org/spreadsheetml/2006/main">
  <authors>
    <author>chenjie</author>
    <author>seaman</author>
  </authors>
  <commentList>
    <comment ref="B7" authorId="0">
      <text>
        <r>
          <rPr>
            <sz val="9"/>
            <rFont val="宋体"/>
            <charset val="134"/>
          </rPr>
          <t>请填写单位全称</t>
        </r>
      </text>
    </comment>
    <comment ref="D7" authorId="0">
      <text>
        <r>
          <rPr>
            <sz val="9"/>
            <rFont val="宋体"/>
            <charset val="134"/>
          </rPr>
          <t>请填列最后一笔借方发生日期；
日期填写形式：2017-12-12</t>
        </r>
      </text>
    </comment>
    <comment ref="E7"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List>
</comments>
</file>

<file path=xl/comments9.xml><?xml version="1.0" encoding="utf-8"?>
<comments xmlns="http://schemas.openxmlformats.org/spreadsheetml/2006/main">
  <authors>
    <author>chenjie</author>
    <author>seaman</author>
  </authors>
  <commentList>
    <comment ref="B7" authorId="0">
      <text>
        <r>
          <rPr>
            <sz val="9"/>
            <rFont val="宋体"/>
            <charset val="134"/>
          </rPr>
          <t>请填写单位全称</t>
        </r>
      </text>
    </comment>
    <comment ref="D7" authorId="0">
      <text>
        <r>
          <rPr>
            <sz val="9"/>
            <rFont val="宋体"/>
            <charset val="134"/>
          </rPr>
          <t>请填列最后一笔借方发生日期；
日期填写形式：2017-12-12</t>
        </r>
      </text>
    </comment>
    <comment ref="E7"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List>
</comments>
</file>

<file path=xl/sharedStrings.xml><?xml version="1.0" encoding="utf-8"?>
<sst xmlns="http://schemas.openxmlformats.org/spreadsheetml/2006/main" count="6234" uniqueCount="2039">
  <si>
    <t>索引页</t>
  </si>
  <si>
    <t>资 产 评 估 申 报 表</t>
  </si>
  <si>
    <t>企业填写以下内容</t>
  </si>
  <si>
    <t>被评估单位：</t>
  </si>
  <si>
    <t>杭州宏逸柳溪旅游发展有限公司</t>
  </si>
  <si>
    <t>（或者产权持有单位）</t>
  </si>
  <si>
    <t>单项资产项目适用</t>
  </si>
  <si>
    <t>评估基准日：</t>
  </si>
  <si>
    <t>2024</t>
  </si>
  <si>
    <t>年</t>
  </si>
  <si>
    <t>9</t>
  </si>
  <si>
    <t>月</t>
  </si>
  <si>
    <t>30</t>
  </si>
  <si>
    <t>日</t>
  </si>
  <si>
    <t>被评估单位填表人：</t>
  </si>
  <si>
    <t>何焕苗</t>
  </si>
  <si>
    <t>填表日期：</t>
  </si>
  <si>
    <t>评估机构填写以下内容</t>
  </si>
  <si>
    <t>项目负责人：</t>
  </si>
  <si>
    <t>签字资产评估师：</t>
  </si>
  <si>
    <t>徐文东</t>
  </si>
  <si>
    <t>流动资产评估人员：</t>
  </si>
  <si>
    <t>长期投资评估人员：</t>
  </si>
  <si>
    <r>
      <rPr>
        <sz val="10"/>
        <rFont val="宋体"/>
        <charset val="134"/>
      </rPr>
      <t>房</t>
    </r>
    <r>
      <rPr>
        <sz val="10"/>
        <rFont val="Times New Roman"/>
        <charset val="134"/>
      </rPr>
      <t xml:space="preserve">  </t>
    </r>
    <r>
      <rPr>
        <sz val="10"/>
        <rFont val="宋体"/>
        <charset val="134"/>
      </rPr>
      <t>屋</t>
    </r>
    <r>
      <rPr>
        <sz val="10"/>
        <rFont val="Times New Roman"/>
        <charset val="134"/>
      </rPr>
      <t xml:space="preserve">  </t>
    </r>
    <r>
      <rPr>
        <sz val="10"/>
        <rFont val="宋体"/>
        <charset val="134"/>
      </rPr>
      <t>类评估人员：</t>
    </r>
  </si>
  <si>
    <r>
      <rPr>
        <sz val="10"/>
        <rFont val="宋体"/>
        <charset val="134"/>
      </rPr>
      <t>设</t>
    </r>
    <r>
      <rPr>
        <sz val="10"/>
        <rFont val="Times New Roman"/>
        <charset val="134"/>
      </rPr>
      <t xml:space="preserve">  </t>
    </r>
    <r>
      <rPr>
        <sz val="10"/>
        <rFont val="宋体"/>
        <charset val="134"/>
      </rPr>
      <t>备</t>
    </r>
    <r>
      <rPr>
        <sz val="10"/>
        <rFont val="Times New Roman"/>
        <charset val="134"/>
      </rPr>
      <t xml:space="preserve">  </t>
    </r>
    <r>
      <rPr>
        <sz val="10"/>
        <rFont val="宋体"/>
        <charset val="134"/>
      </rPr>
      <t>类评估人员：</t>
    </r>
  </si>
  <si>
    <r>
      <rPr>
        <sz val="10"/>
        <rFont val="宋体"/>
        <charset val="134"/>
      </rPr>
      <t>土</t>
    </r>
    <r>
      <rPr>
        <sz val="10"/>
        <rFont val="Times New Roman"/>
        <charset val="134"/>
      </rPr>
      <t xml:space="preserve">        </t>
    </r>
    <r>
      <rPr>
        <sz val="10"/>
        <rFont val="宋体"/>
        <charset val="134"/>
      </rPr>
      <t>地评估人员：</t>
    </r>
  </si>
  <si>
    <t>生物资产评估人员：</t>
  </si>
  <si>
    <t>油气资产评估人员：</t>
  </si>
  <si>
    <t>租赁资产评估人员：</t>
  </si>
  <si>
    <t>其他无形评估人员：</t>
  </si>
  <si>
    <t>其他资产评估人员：</t>
  </si>
  <si>
    <r>
      <rPr>
        <sz val="10"/>
        <rFont val="宋体"/>
        <charset val="134"/>
      </rPr>
      <t>负</t>
    </r>
    <r>
      <rPr>
        <sz val="10"/>
        <rFont val="Times New Roman"/>
        <charset val="134"/>
      </rPr>
      <t xml:space="preserve">    </t>
    </r>
    <r>
      <rPr>
        <sz val="10"/>
        <rFont val="宋体"/>
        <charset val="134"/>
      </rPr>
      <t>债类评估人员：</t>
    </r>
  </si>
  <si>
    <t>资产评估申报表-索引目录</t>
  </si>
  <si>
    <t>评估申报明细表封面</t>
  </si>
  <si>
    <t>评估申报明细表填表说明</t>
  </si>
  <si>
    <t>基本情况表</t>
  </si>
  <si>
    <t>资产负债表</t>
  </si>
  <si>
    <t>评估结果汇总表</t>
  </si>
  <si>
    <t>评估结果分类汇总表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</si>
  <si>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</si>
  <si>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</si>
  <si>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</si>
  <si>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</si>
  <si>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</si>
  <si>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</si>
  <si>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</si>
  <si>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</si>
  <si>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</si>
  <si>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</si>
  <si>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</si>
  <si>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</si>
  <si>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</si>
  <si>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</si>
  <si>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</si>
  <si>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预收账款</t>
  </si>
  <si>
    <t>其他投资</t>
  </si>
  <si>
    <t>合同负债</t>
  </si>
  <si>
    <t>衍生金融资产</t>
  </si>
  <si>
    <t>应付职工薪酬</t>
  </si>
  <si>
    <t>应收票据</t>
  </si>
  <si>
    <t>应交税费</t>
  </si>
  <si>
    <t>应收账款</t>
  </si>
  <si>
    <t>其他应付款</t>
  </si>
  <si>
    <t>预付账款</t>
  </si>
  <si>
    <t>应付利息</t>
  </si>
  <si>
    <t>其他应收款</t>
  </si>
  <si>
    <t>应付股利</t>
  </si>
  <si>
    <t>应收利息</t>
  </si>
  <si>
    <t>持有侍售负债</t>
  </si>
  <si>
    <t>应收股利</t>
  </si>
  <si>
    <t>一年到期非流动负债</t>
  </si>
  <si>
    <t>存货</t>
  </si>
  <si>
    <t>材料采购（在途物资）</t>
  </si>
  <si>
    <t>其他流动负债</t>
  </si>
  <si>
    <t>原材料</t>
  </si>
  <si>
    <t>非流动负债</t>
  </si>
  <si>
    <t>长期借款</t>
  </si>
  <si>
    <t>在库周转材料</t>
  </si>
  <si>
    <t>应付债券</t>
  </si>
  <si>
    <t>委托加工物资</t>
  </si>
  <si>
    <t>租赁负债</t>
  </si>
  <si>
    <t>产成品（库存商品）</t>
  </si>
  <si>
    <t>长期应付款</t>
  </si>
  <si>
    <t>在产品（自制半成品）</t>
  </si>
  <si>
    <t>专项应付款</t>
  </si>
  <si>
    <t>发出商品</t>
  </si>
  <si>
    <t>预计负债</t>
  </si>
  <si>
    <t>在用周转材料</t>
  </si>
  <si>
    <t>递延收益</t>
  </si>
  <si>
    <t>合同资产</t>
  </si>
  <si>
    <t>递延所得税负债</t>
  </si>
  <si>
    <t>持有待售资产</t>
  </si>
  <si>
    <t>其他非流动负债</t>
  </si>
  <si>
    <t>一年到期非流动资产</t>
  </si>
  <si>
    <t>其他流动资产</t>
  </si>
  <si>
    <t>非流动资产</t>
  </si>
  <si>
    <t>债权投资</t>
  </si>
  <si>
    <t>其他债权投资</t>
  </si>
  <si>
    <t>长期应收款</t>
  </si>
  <si>
    <t>长期股权投资</t>
  </si>
  <si>
    <t>其他权益工具投资</t>
  </si>
  <si>
    <t>其他非流动金融资产</t>
  </si>
  <si>
    <t>投资性房地产</t>
  </si>
  <si>
    <t>投资性房地产-房屋成本模式</t>
  </si>
  <si>
    <t>投资性房地产-房屋公允模式</t>
  </si>
  <si>
    <t>投资性地产-土地成本模式</t>
  </si>
  <si>
    <t>投资性地产-土地公允模式</t>
  </si>
  <si>
    <t>固定资产</t>
  </si>
  <si>
    <t>房屋建筑物</t>
  </si>
  <si>
    <t>构筑物</t>
  </si>
  <si>
    <t>管道沟槽</t>
  </si>
  <si>
    <t>机器设备</t>
  </si>
  <si>
    <t>车辆</t>
  </si>
  <si>
    <t>电子设备</t>
  </si>
  <si>
    <t>土地</t>
  </si>
  <si>
    <t>固定资产清理</t>
  </si>
  <si>
    <t>在建工程</t>
  </si>
  <si>
    <t>土建工程</t>
  </si>
  <si>
    <t>设备安装</t>
  </si>
  <si>
    <t>待摊费用</t>
  </si>
  <si>
    <t>预付工程款</t>
  </si>
  <si>
    <t>工程物资</t>
  </si>
  <si>
    <t>生产性生物资产</t>
  </si>
  <si>
    <t>油气资产</t>
  </si>
  <si>
    <t>使用权资产</t>
  </si>
  <si>
    <t>无形资产</t>
  </si>
  <si>
    <t>土地使用权</t>
  </si>
  <si>
    <t>矿业权</t>
  </si>
  <si>
    <t>海域使用权</t>
  </si>
  <si>
    <t>其他无形资产</t>
  </si>
  <si>
    <t>开发支出</t>
  </si>
  <si>
    <t>商誉</t>
  </si>
  <si>
    <t>长期待摊费用</t>
  </si>
  <si>
    <t>递延所得税资产</t>
  </si>
  <si>
    <t>其他非流动资产</t>
  </si>
  <si>
    <t>评估申报表填表说明</t>
  </si>
  <si>
    <t>返回索引页</t>
  </si>
  <si>
    <r>
      <rPr>
        <b/>
        <sz val="10"/>
        <rFont val="Times New Roman"/>
        <charset val="134"/>
      </rPr>
      <t>1</t>
    </r>
    <r>
      <rPr>
        <b/>
        <sz val="10"/>
        <rFont val="宋体"/>
        <charset val="134"/>
      </rPr>
      <t>、</t>
    </r>
  </si>
  <si>
    <t>本工作薄用于被评估单位对评估基准日的委估资产及负债的账面价值的申报；</t>
  </si>
  <si>
    <t>请贵单位填表人员按要求对工作表中账面价值及其以左各栏次或项目据实填写</t>
  </si>
  <si>
    <t>（此外，应收账款、其他应收款还需要填写账龄分析内容）；</t>
  </si>
  <si>
    <r>
      <rPr>
        <b/>
        <sz val="10"/>
        <rFont val="Times New Roman"/>
        <charset val="134"/>
      </rPr>
      <t>2</t>
    </r>
    <r>
      <rPr>
        <b/>
        <sz val="10"/>
        <rFont val="宋体"/>
        <charset val="134"/>
      </rPr>
      <t>、</t>
    </r>
  </si>
  <si>
    <t>此表各科目明细的合计数，应与本次资产评估范围内的资产评估基准日的资产负债表的数据相符；</t>
  </si>
  <si>
    <r>
      <rPr>
        <b/>
        <sz val="10"/>
        <rFont val="Times New Roman"/>
        <charset val="134"/>
      </rPr>
      <t>3</t>
    </r>
    <r>
      <rPr>
        <b/>
        <sz val="10"/>
        <rFont val="宋体"/>
        <charset val="134"/>
      </rPr>
      <t>、</t>
    </r>
  </si>
  <si>
    <t>如有债权、债务性资产的未达、坏账及实物性资产的毁损、报废等的项目应在其备注中说明；</t>
  </si>
  <si>
    <r>
      <rPr>
        <b/>
        <sz val="10"/>
        <rFont val="Times New Roman"/>
        <charset val="134"/>
      </rPr>
      <t>4</t>
    </r>
    <r>
      <rPr>
        <b/>
        <sz val="10"/>
        <rFont val="宋体"/>
        <charset val="134"/>
      </rPr>
      <t>、</t>
    </r>
  </si>
  <si>
    <r>
      <rPr>
        <sz val="10"/>
        <rFont val="仿宋_GB2312"/>
        <charset val="134"/>
      </rPr>
      <t>明细表中如有日期档，除各明细表中有具体要求外，其格式应为“</t>
    </r>
    <r>
      <rPr>
        <b/>
        <sz val="10"/>
        <color indexed="10"/>
        <rFont val="仿宋_GB2312"/>
        <charset val="134"/>
      </rPr>
      <t>ⅩⅩⅩⅩ-ⅩⅩ</t>
    </r>
    <r>
      <rPr>
        <sz val="10"/>
        <rFont val="仿宋_GB2312"/>
        <charset val="134"/>
      </rPr>
      <t>”；</t>
    </r>
  </si>
  <si>
    <t>例：“2000年09月10日”应填为“2000-09”</t>
  </si>
  <si>
    <t>如无法确定具体月份，请将月份填为01月；</t>
  </si>
  <si>
    <t>例：“2000年”应填为“2000-01”</t>
  </si>
  <si>
    <t>如为累计发生的业务，请将发生日期填为最后一笔业务的发生日期；(资产类：借方最后一笔发生日期；负债类：贷方最后一笔发生日期）</t>
  </si>
  <si>
    <r>
      <rPr>
        <b/>
        <sz val="10"/>
        <rFont val="Times New Roman"/>
        <charset val="134"/>
      </rPr>
      <t>5</t>
    </r>
    <r>
      <rPr>
        <b/>
        <sz val="10"/>
        <rFont val="宋体"/>
        <charset val="134"/>
      </rPr>
      <t>、</t>
    </r>
  </si>
  <si>
    <r>
      <rPr>
        <sz val="10"/>
        <rFont val="仿宋_GB2312"/>
        <charset val="134"/>
      </rPr>
      <t>如明细表的行数不够时，请填表人员在</t>
    </r>
    <r>
      <rPr>
        <b/>
        <sz val="10"/>
        <color indexed="10"/>
        <rFont val="仿宋_GB2312"/>
        <charset val="134"/>
      </rPr>
      <t>“合计”的上两行</t>
    </r>
    <r>
      <rPr>
        <sz val="10"/>
        <rFont val="仿宋_GB2312"/>
        <charset val="134"/>
      </rPr>
      <t>进行插入行。</t>
    </r>
  </si>
  <si>
    <r>
      <rPr>
        <b/>
        <sz val="10"/>
        <rFont val="Times New Roman"/>
        <charset val="134"/>
      </rPr>
      <t>6</t>
    </r>
    <r>
      <rPr>
        <b/>
        <sz val="10"/>
        <rFont val="宋体"/>
        <charset val="134"/>
      </rPr>
      <t>、</t>
    </r>
  </si>
  <si>
    <t>填表人可通过“资产评估申报表索引目录”来选择要查看或修改的科目，通过“返回索引页”按钮可返回“选择目录”</t>
  </si>
  <si>
    <r>
      <rPr>
        <b/>
        <sz val="10"/>
        <rFont val="Times New Roman"/>
        <charset val="134"/>
      </rPr>
      <t>7</t>
    </r>
    <r>
      <rPr>
        <b/>
        <sz val="10"/>
        <rFont val="宋体"/>
        <charset val="134"/>
      </rPr>
      <t>、</t>
    </r>
  </si>
  <si>
    <t>填表人可通过点击各汇总表中的“科目名称”进入各明细表，再通过点击各工作表左上角的“返回”来返回上一级汇总表。</t>
  </si>
  <si>
    <t>注：</t>
  </si>
  <si>
    <t>除以上要求企业填写的或按具体情况评估人员另作要求填写的栏目或项外，企业不应对此套表的其它部分</t>
  </si>
  <si>
    <t>作任何修改变动，谢谢合作！</t>
  </si>
  <si>
    <t>核心提示：不适用的工作表可以隐藏，但不可删除！</t>
  </si>
  <si>
    <t>工作表标签请勿更改！</t>
  </si>
  <si>
    <t>如有疑问请与我公司项目组或我公司现场人员联系</t>
  </si>
  <si>
    <t>公司电话：010-66553366  传真：010-66553380</t>
  </si>
  <si>
    <t>企业填写以下内容:</t>
  </si>
  <si>
    <t>金额单位：人民币元</t>
  </si>
  <si>
    <r>
      <rPr>
        <b/>
        <sz val="10"/>
        <rFont val="宋体"/>
        <charset val="134"/>
      </rPr>
      <t>资产占有单位名称</t>
    </r>
    <r>
      <rPr>
        <b/>
        <sz val="10"/>
        <rFont val="Times New Roman"/>
        <charset val="134"/>
      </rPr>
      <t>:</t>
    </r>
  </si>
  <si>
    <t>中文</t>
  </si>
  <si>
    <t>法定代表人</t>
  </si>
  <si>
    <t>手机</t>
  </si>
  <si>
    <t>英文</t>
  </si>
  <si>
    <t>法定地址</t>
  </si>
  <si>
    <t>邮政编码</t>
  </si>
  <si>
    <t>总经理</t>
  </si>
  <si>
    <t>办公地址</t>
  </si>
  <si>
    <t>财务负责人</t>
  </si>
  <si>
    <t>办公电话</t>
  </si>
  <si>
    <t>传真</t>
  </si>
  <si>
    <t>E-mail</t>
  </si>
  <si>
    <t>项目联系人</t>
  </si>
  <si>
    <t>经营范围</t>
  </si>
  <si>
    <t>注册日期</t>
  </si>
  <si>
    <t>经营期限</t>
  </si>
  <si>
    <t>经济性质</t>
  </si>
  <si>
    <t>总资产额</t>
  </si>
  <si>
    <t>营业收入</t>
  </si>
  <si>
    <t>主管工商机关</t>
  </si>
  <si>
    <t>营业执照号码</t>
  </si>
  <si>
    <t>所属行业</t>
  </si>
  <si>
    <t>净资产额</t>
  </si>
  <si>
    <t>税后利润</t>
  </si>
  <si>
    <t>主管税务机关</t>
  </si>
  <si>
    <t>批准机关及证书号码</t>
  </si>
  <si>
    <t>开业日期</t>
  </si>
  <si>
    <t>休假日</t>
  </si>
  <si>
    <t>财务结账日</t>
  </si>
  <si>
    <t>执行会计制度</t>
  </si>
  <si>
    <t>前五名投资者（股东）名称</t>
  </si>
  <si>
    <t>注册资本</t>
  </si>
  <si>
    <t>实收资本</t>
  </si>
  <si>
    <t>金额</t>
  </si>
  <si>
    <t>出资比例</t>
  </si>
  <si>
    <t>合计</t>
  </si>
  <si>
    <t>主要长期投资单位（或异地分支机构）名称</t>
  </si>
  <si>
    <t>地址</t>
  </si>
  <si>
    <t>注册资金</t>
  </si>
  <si>
    <t>持股比例</t>
  </si>
  <si>
    <t>核算方式</t>
  </si>
  <si>
    <t>前注册会计师审计结论</t>
  </si>
  <si>
    <t>前评估情况</t>
  </si>
  <si>
    <t>评估机构填写以下内容:</t>
  </si>
  <si>
    <t>委托项目</t>
  </si>
  <si>
    <t>类别</t>
  </si>
  <si>
    <t>项目编号</t>
  </si>
  <si>
    <t>作业日期</t>
  </si>
  <si>
    <t>目的</t>
  </si>
  <si>
    <t>报告编号</t>
  </si>
  <si>
    <r>
      <rPr>
        <b/>
        <sz val="10"/>
        <rFont val="宋体"/>
        <charset val="134"/>
      </rPr>
      <t>填表日期</t>
    </r>
  </si>
  <si>
    <t>范围</t>
  </si>
  <si>
    <t>法定代表人：</t>
  </si>
  <si>
    <t>评估机构：</t>
  </si>
  <si>
    <t>北京中瑞诚资产评估有限公司</t>
  </si>
  <si>
    <t>签字注册资产评估师：</t>
  </si>
  <si>
    <t>设备</t>
  </si>
  <si>
    <t>房屋</t>
  </si>
  <si>
    <r>
      <rPr>
        <b/>
        <sz val="10"/>
        <rFont val="宋体"/>
        <charset val="134"/>
      </rPr>
      <t>资产占有单位填表人</t>
    </r>
    <r>
      <rPr>
        <b/>
        <sz val="10"/>
        <rFont val="Times New Roman"/>
        <charset val="134"/>
      </rPr>
      <t>:</t>
    </r>
  </si>
  <si>
    <r>
      <rPr>
        <b/>
        <sz val="10"/>
        <rFont val="宋体"/>
        <charset val="134"/>
      </rPr>
      <t>评估人员</t>
    </r>
    <r>
      <rPr>
        <b/>
        <sz val="10"/>
        <rFont val="Times New Roman"/>
        <charset val="134"/>
      </rPr>
      <t>:</t>
    </r>
  </si>
  <si>
    <t>资产</t>
  </si>
  <si>
    <t>序号</t>
  </si>
  <si>
    <t>期初数</t>
  </si>
  <si>
    <t>期末数</t>
  </si>
  <si>
    <t>备注</t>
  </si>
  <si>
    <t>负债及所有者权益</t>
  </si>
  <si>
    <t>流动资产：</t>
  </si>
  <si>
    <t>流动负债：</t>
  </si>
  <si>
    <t>应收票据及应收账款</t>
  </si>
  <si>
    <t>应付票据及应付账款</t>
  </si>
  <si>
    <t>预付款项</t>
  </si>
  <si>
    <t>预收款项</t>
  </si>
  <si>
    <t>一年内到期的非流动资产</t>
  </si>
  <si>
    <t>持有待售负债</t>
  </si>
  <si>
    <t>一年内到期的非流动负债</t>
  </si>
  <si>
    <t>流动资产合计</t>
  </si>
  <si>
    <t>非流动资产：</t>
  </si>
  <si>
    <t>流动负债合计</t>
  </si>
  <si>
    <t>非流动负债：</t>
  </si>
  <si>
    <t>非流动负债合计</t>
  </si>
  <si>
    <t>负债合计</t>
  </si>
  <si>
    <t>所有者权益（或股东权益）：</t>
  </si>
  <si>
    <t>实收资本（或股本）</t>
  </si>
  <si>
    <t>其他权益工具</t>
  </si>
  <si>
    <t xml:space="preserve">  其中：优先股</t>
  </si>
  <si>
    <t xml:space="preserve">        永续债</t>
  </si>
  <si>
    <t>资本公积</t>
  </si>
  <si>
    <t>减：库存股</t>
  </si>
  <si>
    <t>非流动资产合计</t>
  </si>
  <si>
    <t>其他综合收益</t>
  </si>
  <si>
    <t>专项储备</t>
  </si>
  <si>
    <t>盈余公积</t>
  </si>
  <si>
    <t>未分配利润</t>
  </si>
  <si>
    <t>所有者权益（或股东权益）合计</t>
  </si>
  <si>
    <t>资产总计</t>
  </si>
  <si>
    <t>负债及所有者权益（或股东权益）总计</t>
  </si>
  <si>
    <r>
      <rPr>
        <sz val="10"/>
        <rFont val="宋体"/>
        <charset val="134"/>
      </rPr>
      <t>填表人：</t>
    </r>
    <r>
      <rPr>
        <sz val="10"/>
        <rFont val="Times New Roman"/>
        <charset val="134"/>
      </rPr>
      <t xml:space="preserve"> </t>
    </r>
  </si>
  <si>
    <t>财务主管：</t>
  </si>
  <si>
    <t>负责人：</t>
  </si>
  <si>
    <t>与总资产相差</t>
  </si>
  <si>
    <t>科目</t>
  </si>
  <si>
    <r>
      <rPr>
        <u/>
        <sz val="8"/>
        <color rgb="FF800080"/>
        <rFont val="宋体"/>
        <charset val="134"/>
      </rPr>
      <t>返回索引页</t>
    </r>
  </si>
  <si>
    <r>
      <rPr>
        <u/>
        <sz val="8"/>
        <color indexed="12"/>
        <rFont val="宋体"/>
        <charset val="134"/>
      </rPr>
      <t>返回</t>
    </r>
  </si>
  <si>
    <r>
      <rPr>
        <sz val="18"/>
        <rFont val="黑体"/>
        <charset val="134"/>
      </rPr>
      <t>货币资金评估汇总表</t>
    </r>
  </si>
  <si>
    <r>
      <rPr>
        <sz val="10"/>
        <rFont val="宋体"/>
        <charset val="134"/>
      </rPr>
      <t>表</t>
    </r>
    <r>
      <rPr>
        <sz val="10"/>
        <rFont val="Times New Roman"/>
        <charset val="134"/>
      </rPr>
      <t>3-1</t>
    </r>
  </si>
  <si>
    <t>编号</t>
  </si>
  <si>
    <t>科目名称</t>
  </si>
  <si>
    <t>审计前账面值</t>
  </si>
  <si>
    <t>账面价值</t>
  </si>
  <si>
    <t>评估价值</t>
  </si>
  <si>
    <r>
      <rPr>
        <b/>
        <sz val="10"/>
        <color indexed="8"/>
        <rFont val="宋体"/>
        <charset val="134"/>
      </rPr>
      <t>增减值</t>
    </r>
  </si>
  <si>
    <r>
      <rPr>
        <b/>
        <sz val="10"/>
        <color indexed="8"/>
        <rFont val="Times New Roman"/>
        <charset val="134"/>
      </rPr>
      <t>增值率</t>
    </r>
    <r>
      <rPr>
        <b/>
        <sz val="10"/>
        <rFont val="Times New Roman"/>
        <charset val="134"/>
      </rPr>
      <t>%</t>
    </r>
  </si>
  <si>
    <t>3-1-1</t>
  </si>
  <si>
    <r>
      <rPr>
        <sz val="10"/>
        <color indexed="8"/>
        <rFont val="宋体"/>
        <charset val="134"/>
      </rPr>
      <t>现金</t>
    </r>
  </si>
  <si>
    <t>3-1-2</t>
  </si>
  <si>
    <r>
      <rPr>
        <sz val="10"/>
        <color indexed="8"/>
        <rFont val="宋体"/>
        <charset val="134"/>
      </rPr>
      <t>银行存款</t>
    </r>
  </si>
  <si>
    <t>3-1-3</t>
  </si>
  <si>
    <r>
      <rPr>
        <sz val="10"/>
        <color indexed="8"/>
        <rFont val="宋体"/>
        <charset val="134"/>
      </rPr>
      <t>其他货币资金</t>
    </r>
  </si>
  <si>
    <t>3-1</t>
  </si>
  <si>
    <r>
      <rPr>
        <b/>
        <sz val="10"/>
        <color indexed="8"/>
        <rFont val="宋体"/>
        <charset val="134"/>
      </rPr>
      <t>货币资金合计</t>
    </r>
  </si>
  <si>
    <t>共 1 页 第 1 页</t>
  </si>
  <si>
    <r>
      <rPr>
        <u/>
        <sz val="8"/>
        <color indexed="12"/>
        <rFont val="宋体"/>
        <charset val="134"/>
      </rPr>
      <t>返回索引页</t>
    </r>
  </si>
  <si>
    <r>
      <rPr>
        <u/>
        <sz val="8"/>
        <color rgb="FF800080"/>
        <rFont val="宋体"/>
        <charset val="134"/>
      </rPr>
      <t>返回</t>
    </r>
  </si>
  <si>
    <r>
      <rPr>
        <sz val="18"/>
        <rFont val="黑体"/>
        <charset val="134"/>
      </rPr>
      <t>货币资金</t>
    </r>
    <r>
      <rPr>
        <sz val="18"/>
        <rFont val="Times New Roman"/>
        <charset val="134"/>
      </rPr>
      <t>—</t>
    </r>
    <r>
      <rPr>
        <sz val="18"/>
        <rFont val="黑体"/>
        <charset val="134"/>
      </rPr>
      <t>现金评估明细表</t>
    </r>
  </si>
  <si>
    <r>
      <rPr>
        <sz val="10"/>
        <rFont val="宋体"/>
        <charset val="134"/>
      </rPr>
      <t>表</t>
    </r>
    <r>
      <rPr>
        <sz val="10"/>
        <rFont val="Times New Roman"/>
        <charset val="134"/>
      </rPr>
      <t>3-1-1</t>
    </r>
  </si>
  <si>
    <r>
      <rPr>
        <sz val="10"/>
        <rFont val="宋体"/>
        <charset val="134"/>
      </rPr>
      <t>金额单位：人民币元</t>
    </r>
  </si>
  <si>
    <r>
      <rPr>
        <b/>
        <sz val="10"/>
        <rFont val="宋体"/>
        <charset val="134"/>
      </rPr>
      <t>序号</t>
    </r>
  </si>
  <si>
    <r>
      <rPr>
        <b/>
        <sz val="10"/>
        <rFont val="宋体"/>
        <charset val="134"/>
      </rPr>
      <t>存放部门（单位</t>
    </r>
    <r>
      <rPr>
        <b/>
        <sz val="10"/>
        <rFont val="Times New Roman"/>
        <charset val="134"/>
      </rPr>
      <t>)</t>
    </r>
  </si>
  <si>
    <r>
      <rPr>
        <b/>
        <sz val="10"/>
        <rFont val="宋体"/>
        <charset val="134"/>
      </rPr>
      <t>币种</t>
    </r>
  </si>
  <si>
    <r>
      <rPr>
        <b/>
        <sz val="10"/>
        <rFont val="宋体"/>
        <charset val="134"/>
      </rPr>
      <t>外币账面金额</t>
    </r>
  </si>
  <si>
    <r>
      <rPr>
        <b/>
        <sz val="10"/>
        <rFont val="宋体"/>
        <charset val="134"/>
      </rPr>
      <t>评估基准日汇率</t>
    </r>
  </si>
  <si>
    <r>
      <rPr>
        <b/>
        <sz val="10"/>
        <rFont val="宋体"/>
        <charset val="134"/>
      </rPr>
      <t>审计前账面值</t>
    </r>
  </si>
  <si>
    <r>
      <rPr>
        <b/>
        <sz val="10"/>
        <rFont val="宋体"/>
        <charset val="134"/>
      </rPr>
      <t>账面价值</t>
    </r>
  </si>
  <si>
    <r>
      <rPr>
        <b/>
        <sz val="10"/>
        <rFont val="宋体"/>
        <charset val="134"/>
      </rPr>
      <t>评估价值</t>
    </r>
  </si>
  <si>
    <r>
      <rPr>
        <b/>
        <sz val="10"/>
        <rFont val="宋体"/>
        <charset val="134"/>
      </rPr>
      <t>增减值</t>
    </r>
  </si>
  <si>
    <r>
      <rPr>
        <b/>
        <sz val="10"/>
        <rFont val="宋体"/>
        <charset val="134"/>
      </rPr>
      <t>增值率</t>
    </r>
    <r>
      <rPr>
        <b/>
        <sz val="10"/>
        <rFont val="Times New Roman"/>
        <charset val="134"/>
      </rPr>
      <t>%</t>
    </r>
  </si>
  <si>
    <r>
      <rPr>
        <b/>
        <sz val="10"/>
        <rFont val="宋体"/>
        <charset val="134"/>
      </rPr>
      <t>备注</t>
    </r>
  </si>
  <si>
    <r>
      <rPr>
        <b/>
        <sz val="10"/>
        <rFont val="宋体"/>
        <charset val="134"/>
      </rPr>
      <t>合</t>
    </r>
    <r>
      <rPr>
        <b/>
        <sz val="10"/>
        <rFont val="Times New Roman"/>
        <charset val="134"/>
      </rPr>
      <t xml:space="preserve">         </t>
    </r>
    <r>
      <rPr>
        <b/>
        <sz val="10"/>
        <rFont val="宋体"/>
        <charset val="134"/>
      </rPr>
      <t>计</t>
    </r>
  </si>
  <si>
    <r>
      <rPr>
        <sz val="18"/>
        <rFont val="黑体"/>
        <charset val="134"/>
      </rPr>
      <t>货币资金</t>
    </r>
    <r>
      <rPr>
        <sz val="18"/>
        <rFont val="Times New Roman"/>
        <charset val="134"/>
      </rPr>
      <t>—</t>
    </r>
    <r>
      <rPr>
        <sz val="18"/>
        <rFont val="黑体"/>
        <charset val="134"/>
      </rPr>
      <t>银行存款评估明细表</t>
    </r>
  </si>
  <si>
    <r>
      <rPr>
        <sz val="10"/>
        <rFont val="宋体"/>
        <charset val="134"/>
      </rPr>
      <t>表</t>
    </r>
    <r>
      <rPr>
        <sz val="10"/>
        <rFont val="Times New Roman"/>
        <charset val="134"/>
      </rPr>
      <t>3-1-2</t>
    </r>
  </si>
  <si>
    <r>
      <rPr>
        <b/>
        <sz val="10"/>
        <rFont val="宋体"/>
        <charset val="134"/>
      </rPr>
      <t>开户银行</t>
    </r>
  </si>
  <si>
    <r>
      <rPr>
        <b/>
        <sz val="10"/>
        <rFont val="宋体"/>
        <charset val="134"/>
      </rPr>
      <t>账号</t>
    </r>
  </si>
  <si>
    <r>
      <rPr>
        <sz val="18"/>
        <rFont val="黑体"/>
        <charset val="134"/>
      </rPr>
      <t>货币资金</t>
    </r>
    <r>
      <rPr>
        <sz val="18"/>
        <rFont val="Times New Roman"/>
        <charset val="134"/>
      </rPr>
      <t>—</t>
    </r>
    <r>
      <rPr>
        <sz val="18"/>
        <rFont val="黑体"/>
        <charset val="134"/>
      </rPr>
      <t>其他货币资金评估明细表</t>
    </r>
  </si>
  <si>
    <r>
      <rPr>
        <sz val="10"/>
        <rFont val="宋体"/>
        <charset val="134"/>
      </rPr>
      <t>表</t>
    </r>
    <r>
      <rPr>
        <sz val="10"/>
        <rFont val="Times New Roman"/>
        <charset val="134"/>
      </rPr>
      <t>3-1-3</t>
    </r>
  </si>
  <si>
    <r>
      <rPr>
        <b/>
        <sz val="10"/>
        <rFont val="宋体"/>
        <charset val="134"/>
      </rPr>
      <t>名称及内容</t>
    </r>
  </si>
  <si>
    <r>
      <rPr>
        <b/>
        <sz val="10"/>
        <rFont val="宋体"/>
        <charset val="134"/>
      </rPr>
      <t>用途</t>
    </r>
  </si>
  <si>
    <r>
      <rPr>
        <sz val="18"/>
        <rFont val="黑体"/>
        <charset val="134"/>
      </rPr>
      <t>交易性金融资产评估汇总表</t>
    </r>
  </si>
  <si>
    <r>
      <rPr>
        <sz val="10"/>
        <rFont val="宋体"/>
        <charset val="134"/>
      </rPr>
      <t>表</t>
    </r>
    <r>
      <rPr>
        <sz val="10"/>
        <rFont val="Times New Roman"/>
        <charset val="134"/>
      </rPr>
      <t>3-2</t>
    </r>
  </si>
  <si>
    <t>增值率%</t>
  </si>
  <si>
    <t>3-2-1</t>
  </si>
  <si>
    <t>交易性金融资产-股票投资</t>
  </si>
  <si>
    <t>3-2-2</t>
  </si>
  <si>
    <t>交易性金融资产-债券投资</t>
  </si>
  <si>
    <t>3-2-3</t>
  </si>
  <si>
    <t>交易性金融资产-基金投资</t>
  </si>
  <si>
    <t>3-2-4</t>
  </si>
  <si>
    <t>交易性金融资产-其他投资</t>
  </si>
  <si>
    <t>3-2</t>
  </si>
  <si>
    <t>交易性金融资产合计</t>
  </si>
  <si>
    <r>
      <rPr>
        <sz val="18"/>
        <rFont val="黑体"/>
        <charset val="134"/>
      </rPr>
      <t>交易性金融资产</t>
    </r>
    <r>
      <rPr>
        <sz val="18"/>
        <rFont val="Times New Roman"/>
        <charset val="134"/>
      </rPr>
      <t>—</t>
    </r>
    <r>
      <rPr>
        <sz val="18"/>
        <rFont val="黑体"/>
        <charset val="134"/>
      </rPr>
      <t>股票投资评估明细表</t>
    </r>
  </si>
  <si>
    <r>
      <rPr>
        <sz val="10"/>
        <rFont val="宋体"/>
        <charset val="134"/>
      </rPr>
      <t>表</t>
    </r>
    <r>
      <rPr>
        <sz val="10"/>
        <rFont val="Times New Roman"/>
        <charset val="134"/>
      </rPr>
      <t>3-2-1</t>
    </r>
  </si>
  <si>
    <r>
      <rPr>
        <b/>
        <sz val="10"/>
        <rFont val="宋体"/>
        <charset val="134"/>
      </rPr>
      <t>被投资单位名称</t>
    </r>
  </si>
  <si>
    <r>
      <rPr>
        <b/>
        <sz val="10"/>
        <rFont val="宋体"/>
        <charset val="134"/>
      </rPr>
      <t>股票名称</t>
    </r>
  </si>
  <si>
    <r>
      <rPr>
        <b/>
        <sz val="10"/>
        <rFont val="宋体"/>
        <charset val="134"/>
      </rPr>
      <t>投资日期</t>
    </r>
  </si>
  <si>
    <r>
      <rPr>
        <b/>
        <sz val="10"/>
        <rFont val="宋体"/>
        <charset val="134"/>
      </rPr>
      <t>持股数量</t>
    </r>
  </si>
  <si>
    <r>
      <rPr>
        <b/>
        <sz val="10"/>
        <rFont val="宋体"/>
        <charset val="134"/>
      </rPr>
      <t>成本</t>
    </r>
  </si>
  <si>
    <r>
      <rPr>
        <b/>
        <sz val="10"/>
        <rFont val="宋体"/>
        <charset val="134"/>
      </rPr>
      <t>基准日收盘价</t>
    </r>
    <r>
      <rPr>
        <b/>
        <sz val="10"/>
        <rFont val="Times New Roman"/>
        <charset val="134"/>
      </rPr>
      <t xml:space="preserve"> </t>
    </r>
    <r>
      <rPr>
        <b/>
        <sz val="10"/>
        <rFont val="宋体"/>
        <charset val="134"/>
      </rPr>
      <t>元</t>
    </r>
    <r>
      <rPr>
        <b/>
        <sz val="10"/>
        <rFont val="Times New Roman"/>
        <charset val="134"/>
      </rPr>
      <t>/</t>
    </r>
    <r>
      <rPr>
        <b/>
        <sz val="10"/>
        <rFont val="宋体"/>
        <charset val="134"/>
      </rPr>
      <t>股</t>
    </r>
  </si>
  <si>
    <r>
      <rPr>
        <b/>
        <sz val="10"/>
        <rFont val="宋体"/>
        <charset val="134"/>
      </rPr>
      <t>合</t>
    </r>
    <r>
      <rPr>
        <b/>
        <sz val="10"/>
        <rFont val="Times New Roman"/>
        <charset val="134"/>
      </rPr>
      <t xml:space="preserve">          </t>
    </r>
    <r>
      <rPr>
        <b/>
        <sz val="10"/>
        <rFont val="宋体"/>
        <charset val="134"/>
      </rPr>
      <t>计</t>
    </r>
  </si>
  <si>
    <t>返回</t>
  </si>
  <si>
    <r>
      <rPr>
        <sz val="18"/>
        <rFont val="黑体"/>
        <charset val="134"/>
      </rPr>
      <t>交易性金融资产</t>
    </r>
    <r>
      <rPr>
        <sz val="18"/>
        <rFont val="Times New Roman"/>
        <charset val="134"/>
      </rPr>
      <t>—</t>
    </r>
    <r>
      <rPr>
        <sz val="18"/>
        <rFont val="黑体"/>
        <charset val="134"/>
      </rPr>
      <t>债券投资评估明细表</t>
    </r>
  </si>
  <si>
    <r>
      <rPr>
        <sz val="10"/>
        <rFont val="宋体"/>
        <charset val="134"/>
      </rPr>
      <t>表</t>
    </r>
    <r>
      <rPr>
        <sz val="10"/>
        <rFont val="Times New Roman"/>
        <charset val="134"/>
      </rPr>
      <t>3-2-2</t>
    </r>
  </si>
  <si>
    <r>
      <rPr>
        <b/>
        <sz val="10"/>
        <rFont val="宋体"/>
        <charset val="134"/>
      </rPr>
      <t>债券名称</t>
    </r>
  </si>
  <si>
    <r>
      <rPr>
        <b/>
        <sz val="10"/>
        <rFont val="宋体"/>
        <charset val="134"/>
      </rPr>
      <t>发行日期</t>
    </r>
  </si>
  <si>
    <r>
      <rPr>
        <b/>
        <sz val="10"/>
        <rFont val="宋体"/>
        <charset val="134"/>
      </rPr>
      <t>票面利率</t>
    </r>
    <r>
      <rPr>
        <b/>
        <sz val="10"/>
        <rFont val="Times New Roman"/>
        <charset val="134"/>
      </rPr>
      <t>%</t>
    </r>
  </si>
  <si>
    <r>
      <rPr>
        <sz val="18"/>
        <rFont val="黑体"/>
        <charset val="134"/>
      </rPr>
      <t>交易性金融资产</t>
    </r>
    <r>
      <rPr>
        <sz val="18"/>
        <rFont val="Times New Roman"/>
        <charset val="134"/>
      </rPr>
      <t>—</t>
    </r>
    <r>
      <rPr>
        <sz val="18"/>
        <rFont val="黑体"/>
        <charset val="134"/>
      </rPr>
      <t>基金投资评估明细表</t>
    </r>
  </si>
  <si>
    <r>
      <rPr>
        <sz val="10"/>
        <rFont val="宋体"/>
        <charset val="134"/>
      </rPr>
      <t>表</t>
    </r>
    <r>
      <rPr>
        <sz val="10"/>
        <rFont val="Times New Roman"/>
        <charset val="134"/>
      </rPr>
      <t>3-2-3</t>
    </r>
  </si>
  <si>
    <r>
      <rPr>
        <b/>
        <sz val="10"/>
        <rFont val="宋体"/>
        <charset val="134"/>
      </rPr>
      <t>基金发行单位</t>
    </r>
  </si>
  <si>
    <r>
      <rPr>
        <b/>
        <sz val="10"/>
        <rFont val="宋体"/>
        <charset val="134"/>
      </rPr>
      <t>基金名称</t>
    </r>
  </si>
  <si>
    <r>
      <rPr>
        <b/>
        <sz val="10"/>
        <rFont val="宋体"/>
        <charset val="134"/>
      </rPr>
      <t>基金类型</t>
    </r>
  </si>
  <si>
    <r>
      <rPr>
        <b/>
        <sz val="10"/>
        <rFont val="宋体"/>
        <charset val="134"/>
      </rPr>
      <t>基准日净值</t>
    </r>
    <r>
      <rPr>
        <b/>
        <sz val="10"/>
        <rFont val="Times New Roman"/>
        <charset val="134"/>
      </rPr>
      <t>/</t>
    </r>
    <r>
      <rPr>
        <b/>
        <sz val="10"/>
        <rFont val="宋体"/>
        <charset val="134"/>
      </rPr>
      <t>份</t>
    </r>
  </si>
  <si>
    <t xml:space="preserve"> </t>
  </si>
  <si>
    <r>
      <rPr>
        <sz val="18"/>
        <rFont val="黑体"/>
        <charset val="134"/>
      </rPr>
      <t>交易性金融资产</t>
    </r>
    <r>
      <rPr>
        <sz val="18"/>
        <rFont val="Times New Roman"/>
        <charset val="134"/>
      </rPr>
      <t>—</t>
    </r>
    <r>
      <rPr>
        <sz val="18"/>
        <rFont val="黑体"/>
        <charset val="134"/>
      </rPr>
      <t>其他投资评估明细表</t>
    </r>
  </si>
  <si>
    <r>
      <rPr>
        <sz val="10"/>
        <rFont val="宋体"/>
        <charset val="134"/>
      </rPr>
      <t>表</t>
    </r>
    <r>
      <rPr>
        <sz val="10"/>
        <rFont val="Times New Roman"/>
        <charset val="134"/>
      </rPr>
      <t>3-2-4</t>
    </r>
  </si>
  <si>
    <r>
      <rPr>
        <b/>
        <sz val="10"/>
        <rFont val="宋体"/>
        <charset val="134"/>
      </rPr>
      <t>投资内容</t>
    </r>
  </si>
  <si>
    <r>
      <rPr>
        <b/>
        <sz val="10"/>
        <rFont val="宋体"/>
        <charset val="134"/>
      </rPr>
      <t>购买日期</t>
    </r>
  </si>
  <si>
    <r>
      <rPr>
        <b/>
        <sz val="10"/>
        <rFont val="宋体"/>
        <charset val="134"/>
      </rPr>
      <t>投资类型</t>
    </r>
  </si>
  <si>
    <r>
      <rPr>
        <b/>
        <sz val="10"/>
        <rFont val="宋体"/>
        <charset val="134"/>
      </rPr>
      <t>投资数量</t>
    </r>
  </si>
  <si>
    <r>
      <rPr>
        <sz val="18"/>
        <rFont val="黑体"/>
        <charset val="134"/>
      </rPr>
      <t>衍生金融资产评估明细表</t>
    </r>
  </si>
  <si>
    <r>
      <rPr>
        <sz val="10"/>
        <rFont val="宋体"/>
        <charset val="134"/>
      </rPr>
      <t>表</t>
    </r>
    <r>
      <rPr>
        <sz val="10"/>
        <rFont val="Times New Roman"/>
        <charset val="134"/>
      </rPr>
      <t>3-3</t>
    </r>
  </si>
  <si>
    <r>
      <rPr>
        <sz val="18"/>
        <rFont val="黑体"/>
        <charset val="134"/>
      </rPr>
      <t>应收票据评估明细表</t>
    </r>
  </si>
  <si>
    <r>
      <rPr>
        <sz val="10"/>
        <rFont val="宋体"/>
        <charset val="134"/>
      </rPr>
      <t>表</t>
    </r>
    <r>
      <rPr>
        <sz val="10"/>
        <rFont val="Times New Roman"/>
        <charset val="134"/>
      </rPr>
      <t>3-4</t>
    </r>
  </si>
  <si>
    <r>
      <rPr>
        <b/>
        <sz val="10"/>
        <rFont val="宋体"/>
        <charset val="134"/>
      </rPr>
      <t>户名（结算对象</t>
    </r>
    <r>
      <rPr>
        <b/>
        <sz val="10"/>
        <rFont val="Times New Roman"/>
        <charset val="134"/>
      </rPr>
      <t>)</t>
    </r>
  </si>
  <si>
    <r>
      <rPr>
        <b/>
        <sz val="10"/>
        <rFont val="宋体"/>
        <charset val="134"/>
      </rPr>
      <t>出票日期</t>
    </r>
  </si>
  <si>
    <r>
      <rPr>
        <b/>
        <sz val="10"/>
        <rFont val="宋体"/>
        <charset val="134"/>
      </rPr>
      <t>到期日期</t>
    </r>
  </si>
  <si>
    <r>
      <rPr>
        <b/>
        <sz val="10"/>
        <rFont val="宋体"/>
        <charset val="134"/>
      </rPr>
      <t>账面余额合计</t>
    </r>
  </si>
  <si>
    <r>
      <rPr>
        <sz val="10"/>
        <rFont val="宋体"/>
        <charset val="134"/>
      </rPr>
      <t>减：坏账准备</t>
    </r>
  </si>
  <si>
    <r>
      <rPr>
        <sz val="10"/>
        <rFont val="宋体"/>
        <charset val="134"/>
      </rPr>
      <t>减：预计风险损失</t>
    </r>
  </si>
  <si>
    <r>
      <rPr>
        <b/>
        <sz val="10"/>
        <rFont val="宋体"/>
        <charset val="134"/>
      </rPr>
      <t>账面净值合计</t>
    </r>
  </si>
  <si>
    <r>
      <rPr>
        <u/>
        <sz val="8"/>
        <color rgb="FF800080"/>
        <rFont val="宋体"/>
        <charset val="134"/>
      </rPr>
      <t>返回</t>
    </r>
    <r>
      <rPr>
        <u/>
        <sz val="8"/>
        <color rgb="FF800080"/>
        <rFont val="Times New Roman"/>
        <charset val="134"/>
      </rPr>
      <t xml:space="preserve"> </t>
    </r>
  </si>
  <si>
    <r>
      <rPr>
        <sz val="18"/>
        <rFont val="黑体"/>
        <charset val="134"/>
      </rPr>
      <t>应收账款评估明细表</t>
    </r>
  </si>
  <si>
    <r>
      <rPr>
        <sz val="10"/>
        <rFont val="宋体"/>
        <charset val="134"/>
      </rPr>
      <t>表</t>
    </r>
    <r>
      <rPr>
        <sz val="10"/>
        <rFont val="Times New Roman"/>
        <charset val="134"/>
      </rPr>
      <t>3-5</t>
    </r>
  </si>
  <si>
    <r>
      <rPr>
        <b/>
        <sz val="10"/>
        <rFont val="宋体"/>
        <charset val="134"/>
      </rPr>
      <t>账龄总数与账面价值差异</t>
    </r>
    <r>
      <rPr>
        <b/>
        <sz val="10"/>
        <rFont val="Times New Roman"/>
        <charset val="134"/>
      </rPr>
      <t>(</t>
    </r>
    <r>
      <rPr>
        <b/>
        <sz val="10"/>
        <rFont val="宋体"/>
        <charset val="134"/>
      </rPr>
      <t>应等于</t>
    </r>
    <r>
      <rPr>
        <b/>
        <sz val="10"/>
        <rFont val="Times New Roman"/>
        <charset val="134"/>
      </rPr>
      <t>0)</t>
    </r>
  </si>
  <si>
    <r>
      <rPr>
        <b/>
        <sz val="10"/>
        <color indexed="10"/>
        <rFont val="宋体"/>
        <charset val="134"/>
      </rPr>
      <t>预计不可收回金额</t>
    </r>
    <r>
      <rPr>
        <b/>
        <sz val="10"/>
        <color indexed="10"/>
        <rFont val="Times New Roman"/>
        <charset val="134"/>
      </rPr>
      <t>(</t>
    </r>
    <r>
      <rPr>
        <b/>
        <sz val="10"/>
        <color indexed="10"/>
        <rFont val="宋体"/>
        <charset val="134"/>
      </rPr>
      <t>注</t>
    </r>
    <r>
      <rPr>
        <b/>
        <sz val="10"/>
        <color indexed="10"/>
        <rFont val="Times New Roman"/>
        <charset val="134"/>
      </rPr>
      <t>1)</t>
    </r>
  </si>
  <si>
    <r>
      <rPr>
        <b/>
        <sz val="10"/>
        <rFont val="宋体"/>
        <charset val="134"/>
      </rPr>
      <t>欠款单位名称（结算对象</t>
    </r>
    <r>
      <rPr>
        <b/>
        <sz val="10"/>
        <rFont val="Times New Roman"/>
        <charset val="134"/>
      </rPr>
      <t>)</t>
    </r>
  </si>
  <si>
    <r>
      <rPr>
        <b/>
        <sz val="10"/>
        <rFont val="宋体"/>
        <charset val="134"/>
      </rPr>
      <t>业务内容</t>
    </r>
  </si>
  <si>
    <r>
      <rPr>
        <b/>
        <sz val="10"/>
        <rFont val="宋体"/>
        <charset val="134"/>
      </rPr>
      <t>发生日期</t>
    </r>
  </si>
  <si>
    <r>
      <rPr>
        <b/>
        <sz val="10"/>
        <rFont val="宋体"/>
        <charset val="134"/>
      </rPr>
      <t>账龄</t>
    </r>
  </si>
  <si>
    <r>
      <rPr>
        <b/>
        <sz val="10"/>
        <rFont val="宋体"/>
        <charset val="134"/>
      </rPr>
      <t>是否内部往来</t>
    </r>
  </si>
  <si>
    <r>
      <rPr>
        <b/>
        <sz val="10"/>
        <rFont val="Times New Roman"/>
        <charset val="134"/>
      </rPr>
      <t>1</t>
    </r>
    <r>
      <rPr>
        <b/>
        <sz val="10"/>
        <rFont val="宋体"/>
        <charset val="134"/>
      </rPr>
      <t>年以内金额</t>
    </r>
  </si>
  <si>
    <r>
      <rPr>
        <b/>
        <sz val="10"/>
        <rFont val="Times New Roman"/>
        <charset val="134"/>
      </rPr>
      <t>1~2</t>
    </r>
    <r>
      <rPr>
        <b/>
        <sz val="10"/>
        <rFont val="宋体"/>
        <charset val="134"/>
      </rPr>
      <t>年金额</t>
    </r>
  </si>
  <si>
    <r>
      <rPr>
        <b/>
        <sz val="10"/>
        <rFont val="Times New Roman"/>
        <charset val="134"/>
      </rPr>
      <t>2~3</t>
    </r>
    <r>
      <rPr>
        <b/>
        <sz val="10"/>
        <rFont val="宋体"/>
        <charset val="134"/>
      </rPr>
      <t>年金额</t>
    </r>
  </si>
  <si>
    <r>
      <rPr>
        <b/>
        <sz val="10"/>
        <rFont val="Times New Roman"/>
        <charset val="134"/>
      </rPr>
      <t>3~4</t>
    </r>
    <r>
      <rPr>
        <b/>
        <sz val="10"/>
        <rFont val="宋体"/>
        <charset val="134"/>
      </rPr>
      <t>年金额</t>
    </r>
  </si>
  <si>
    <r>
      <rPr>
        <b/>
        <sz val="10"/>
        <rFont val="Times New Roman"/>
        <charset val="134"/>
      </rPr>
      <t>4~5</t>
    </r>
    <r>
      <rPr>
        <b/>
        <sz val="10"/>
        <rFont val="宋体"/>
        <charset val="134"/>
      </rPr>
      <t>年金额</t>
    </r>
  </si>
  <si>
    <r>
      <rPr>
        <b/>
        <sz val="10"/>
        <rFont val="Times New Roman"/>
        <charset val="134"/>
      </rPr>
      <t>5</t>
    </r>
    <r>
      <rPr>
        <b/>
        <sz val="10"/>
        <rFont val="宋体"/>
        <charset val="134"/>
      </rPr>
      <t>年以上金额</t>
    </r>
  </si>
  <si>
    <r>
      <rPr>
        <b/>
        <sz val="10"/>
        <rFont val="Times New Roman"/>
        <charset val="134"/>
      </rPr>
      <t>“</t>
    </r>
    <r>
      <rPr>
        <b/>
        <sz val="10"/>
        <rFont val="宋体"/>
        <charset val="134"/>
      </rPr>
      <t>备注</t>
    </r>
    <r>
      <rPr>
        <b/>
        <sz val="10"/>
        <rFont val="Times New Roman"/>
        <charset val="134"/>
      </rPr>
      <t>”</t>
    </r>
    <r>
      <rPr>
        <b/>
        <sz val="10"/>
        <rFont val="宋体"/>
        <charset val="134"/>
      </rPr>
      <t>栏填写方法：</t>
    </r>
  </si>
  <si>
    <r>
      <rPr>
        <sz val="10"/>
        <rFont val="Times New Roman"/>
        <charset val="134"/>
      </rPr>
      <t>1.</t>
    </r>
    <r>
      <rPr>
        <sz val="10"/>
        <rFont val="宋体"/>
        <charset val="134"/>
      </rPr>
      <t>涉诉款项应在备注中标明</t>
    </r>
    <r>
      <rPr>
        <sz val="10"/>
        <rFont val="Times New Roman"/>
        <charset val="134"/>
      </rPr>
      <t>“</t>
    </r>
    <r>
      <rPr>
        <sz val="10"/>
        <rFont val="宋体"/>
        <charset val="134"/>
      </rPr>
      <t>涉诉</t>
    </r>
    <r>
      <rPr>
        <sz val="10"/>
        <rFont val="Times New Roman"/>
        <charset val="134"/>
      </rPr>
      <t>”</t>
    </r>
  </si>
  <si>
    <r>
      <rPr>
        <sz val="10"/>
        <rFont val="Times New Roman"/>
        <charset val="134"/>
      </rPr>
      <t>2.</t>
    </r>
    <r>
      <rPr>
        <sz val="10"/>
        <rFont val="宋体"/>
        <charset val="134"/>
      </rPr>
      <t>评估基准日后已部分或全部收回款项的，应注明日期及金额，如</t>
    </r>
    <r>
      <rPr>
        <sz val="10"/>
        <rFont val="Times New Roman"/>
        <charset val="134"/>
      </rPr>
      <t>“2017</t>
    </r>
    <r>
      <rPr>
        <sz val="10"/>
        <rFont val="宋体"/>
        <charset val="134"/>
      </rPr>
      <t>年</t>
    </r>
    <r>
      <rPr>
        <sz val="10"/>
        <rFont val="Times New Roman"/>
        <charset val="134"/>
      </rPr>
      <t>12</t>
    </r>
    <r>
      <rPr>
        <sz val="10"/>
        <rFont val="宋体"/>
        <charset val="134"/>
      </rPr>
      <t>月</t>
    </r>
    <r>
      <rPr>
        <sz val="10"/>
        <rFont val="Times New Roman"/>
        <charset val="134"/>
      </rPr>
      <t>12</t>
    </r>
    <r>
      <rPr>
        <sz val="10"/>
        <rFont val="宋体"/>
        <charset val="134"/>
      </rPr>
      <t>日收回</t>
    </r>
    <r>
      <rPr>
        <sz val="10"/>
        <rFont val="Times New Roman"/>
        <charset val="134"/>
      </rPr>
      <t>10,000.00</t>
    </r>
    <r>
      <rPr>
        <sz val="10"/>
        <rFont val="宋体"/>
        <charset val="134"/>
      </rPr>
      <t>元</t>
    </r>
    <r>
      <rPr>
        <sz val="10"/>
        <rFont val="Times New Roman"/>
        <charset val="134"/>
      </rPr>
      <t>”</t>
    </r>
  </si>
  <si>
    <r>
      <rPr>
        <sz val="10"/>
        <rFont val="Times New Roman"/>
        <charset val="134"/>
      </rPr>
      <t>3.</t>
    </r>
    <r>
      <rPr>
        <sz val="10"/>
        <rFont val="宋体"/>
        <charset val="134"/>
      </rPr>
      <t>被评估单位认为其他应说明的事项</t>
    </r>
  </si>
  <si>
    <r>
      <rPr>
        <sz val="18"/>
        <rFont val="黑体"/>
        <charset val="134"/>
      </rPr>
      <t>预付账款评估明细表</t>
    </r>
  </si>
  <si>
    <r>
      <rPr>
        <sz val="10"/>
        <rFont val="宋体"/>
        <charset val="134"/>
      </rPr>
      <t>表</t>
    </r>
    <r>
      <rPr>
        <sz val="10"/>
        <rFont val="Times New Roman"/>
        <charset val="134"/>
      </rPr>
      <t>3-6</t>
    </r>
  </si>
  <si>
    <r>
      <rPr>
        <b/>
        <sz val="10"/>
        <rFont val="宋体"/>
        <charset val="134"/>
      </rPr>
      <t>收款单位名称（结算对象</t>
    </r>
    <r>
      <rPr>
        <b/>
        <sz val="10"/>
        <rFont val="Times New Roman"/>
        <charset val="134"/>
      </rPr>
      <t>)</t>
    </r>
  </si>
  <si>
    <r>
      <rPr>
        <sz val="18"/>
        <rFont val="黑体"/>
        <charset val="134"/>
      </rPr>
      <t>其他应收款评估汇总表</t>
    </r>
  </si>
  <si>
    <r>
      <rPr>
        <sz val="10"/>
        <rFont val="宋体"/>
        <charset val="134"/>
      </rPr>
      <t>表</t>
    </r>
    <r>
      <rPr>
        <sz val="10"/>
        <rFont val="Times New Roman"/>
        <charset val="134"/>
      </rPr>
      <t>3-7</t>
    </r>
  </si>
  <si>
    <t>增值额</t>
  </si>
  <si>
    <t>3-7-1</t>
  </si>
  <si>
    <r>
      <rPr>
        <sz val="10"/>
        <color indexed="8"/>
        <rFont val="宋体"/>
        <charset val="134"/>
      </rPr>
      <t>其他应收款余额</t>
    </r>
  </si>
  <si>
    <r>
      <rPr>
        <sz val="10"/>
        <color indexed="8"/>
        <rFont val="宋体"/>
        <charset val="134"/>
      </rPr>
      <t>减：减值准备</t>
    </r>
  </si>
  <si>
    <r>
      <rPr>
        <sz val="10"/>
        <color indexed="8"/>
        <rFont val="宋体"/>
        <charset val="134"/>
      </rPr>
      <t>其他应收款</t>
    </r>
  </si>
  <si>
    <t>3-7-2</t>
  </si>
  <si>
    <r>
      <rPr>
        <sz val="10"/>
        <color indexed="8"/>
        <rFont val="宋体"/>
        <charset val="134"/>
      </rPr>
      <t>其他应收</t>
    </r>
    <r>
      <rPr>
        <sz val="10"/>
        <color indexed="8"/>
        <rFont val="Times New Roman"/>
        <charset val="134"/>
      </rPr>
      <t>-</t>
    </r>
    <r>
      <rPr>
        <sz val="10"/>
        <color indexed="8"/>
        <rFont val="宋体"/>
        <charset val="134"/>
      </rPr>
      <t>利息余额</t>
    </r>
  </si>
  <si>
    <r>
      <rPr>
        <sz val="10"/>
        <color indexed="8"/>
        <rFont val="宋体"/>
        <charset val="134"/>
      </rPr>
      <t>其他应收</t>
    </r>
    <r>
      <rPr>
        <sz val="10"/>
        <color indexed="8"/>
        <rFont val="Times New Roman"/>
        <charset val="134"/>
      </rPr>
      <t>-</t>
    </r>
    <r>
      <rPr>
        <sz val="10"/>
        <color indexed="8"/>
        <rFont val="宋体"/>
        <charset val="134"/>
      </rPr>
      <t>利息</t>
    </r>
  </si>
  <si>
    <t>3-7-3</t>
  </si>
  <si>
    <r>
      <rPr>
        <sz val="10"/>
        <color indexed="8"/>
        <rFont val="宋体"/>
        <charset val="134"/>
      </rPr>
      <t>其他应收</t>
    </r>
    <r>
      <rPr>
        <sz val="10"/>
        <color indexed="8"/>
        <rFont val="Times New Roman"/>
        <charset val="134"/>
      </rPr>
      <t>-</t>
    </r>
    <r>
      <rPr>
        <sz val="10"/>
        <color indexed="8"/>
        <rFont val="宋体"/>
        <charset val="134"/>
      </rPr>
      <t>股利余额</t>
    </r>
  </si>
  <si>
    <r>
      <rPr>
        <sz val="10"/>
        <color indexed="8"/>
        <rFont val="宋体"/>
        <charset val="134"/>
      </rPr>
      <t>其他应收</t>
    </r>
    <r>
      <rPr>
        <sz val="10"/>
        <color indexed="8"/>
        <rFont val="Times New Roman"/>
        <charset val="134"/>
      </rPr>
      <t>-</t>
    </r>
    <r>
      <rPr>
        <sz val="10"/>
        <color indexed="8"/>
        <rFont val="宋体"/>
        <charset val="134"/>
      </rPr>
      <t>股利</t>
    </r>
  </si>
  <si>
    <t>3-7</t>
  </si>
  <si>
    <r>
      <rPr>
        <b/>
        <sz val="10"/>
        <rFont val="宋体"/>
        <charset val="134"/>
      </rPr>
      <t>其他应收款余额合计</t>
    </r>
  </si>
  <si>
    <r>
      <rPr>
        <sz val="10"/>
        <rFont val="宋体"/>
        <charset val="134"/>
      </rPr>
      <t>减：减值准备</t>
    </r>
  </si>
  <si>
    <r>
      <rPr>
        <b/>
        <sz val="10"/>
        <rFont val="宋体"/>
        <charset val="134"/>
      </rPr>
      <t>其他应收款净值合计</t>
    </r>
  </si>
  <si>
    <r>
      <rPr>
        <sz val="18"/>
        <rFont val="黑体"/>
        <charset val="134"/>
      </rPr>
      <t>其他应收款评估明细表</t>
    </r>
  </si>
  <si>
    <r>
      <rPr>
        <sz val="10"/>
        <rFont val="宋体"/>
        <charset val="134"/>
      </rPr>
      <t>表</t>
    </r>
    <r>
      <rPr>
        <sz val="10"/>
        <rFont val="Times New Roman"/>
        <charset val="134"/>
      </rPr>
      <t>3-7-1</t>
    </r>
  </si>
  <si>
    <r>
      <rPr>
        <b/>
        <sz val="10"/>
        <rFont val="宋体"/>
        <charset val="134"/>
      </rPr>
      <t>欠款单位（人）名称（结算对象</t>
    </r>
    <r>
      <rPr>
        <b/>
        <sz val="10"/>
        <rFont val="Times New Roman"/>
        <charset val="134"/>
      </rPr>
      <t>)</t>
    </r>
  </si>
  <si>
    <t>3.被评估单位认为其他应说明的事项</t>
  </si>
  <si>
    <r>
      <rPr>
        <sz val="18"/>
        <rFont val="黑体"/>
        <charset val="134"/>
      </rPr>
      <t>其他应收款</t>
    </r>
    <r>
      <rPr>
        <sz val="18"/>
        <rFont val="Times New Roman"/>
        <charset val="134"/>
      </rPr>
      <t>—</t>
    </r>
    <r>
      <rPr>
        <sz val="18"/>
        <rFont val="黑体"/>
        <charset val="134"/>
      </rPr>
      <t>应收利息评估明细表</t>
    </r>
  </si>
  <si>
    <r>
      <rPr>
        <sz val="10"/>
        <rFont val="宋体"/>
        <charset val="134"/>
      </rPr>
      <t>表</t>
    </r>
    <r>
      <rPr>
        <sz val="10"/>
        <rFont val="Times New Roman"/>
        <charset val="134"/>
      </rPr>
      <t>3-7-2</t>
    </r>
  </si>
  <si>
    <r>
      <rPr>
        <b/>
        <sz val="10"/>
        <rFont val="宋体"/>
        <charset val="134"/>
      </rPr>
      <t>本金</t>
    </r>
  </si>
  <si>
    <r>
      <rPr>
        <b/>
        <sz val="10"/>
        <rFont val="宋体"/>
        <charset val="134"/>
      </rPr>
      <t>利息所属期间</t>
    </r>
  </si>
  <si>
    <r>
      <rPr>
        <b/>
        <sz val="10"/>
        <rFont val="宋体"/>
        <charset val="134"/>
      </rPr>
      <t>利息率</t>
    </r>
    <r>
      <rPr>
        <b/>
        <sz val="10"/>
        <rFont val="Times New Roman"/>
        <charset val="134"/>
      </rPr>
      <t>%</t>
    </r>
  </si>
  <si>
    <r>
      <rPr>
        <sz val="18"/>
        <rFont val="黑体"/>
        <charset val="134"/>
      </rPr>
      <t>其他应收款</t>
    </r>
    <r>
      <rPr>
        <sz val="18"/>
        <rFont val="Times New Roman"/>
        <charset val="134"/>
      </rPr>
      <t>—</t>
    </r>
    <r>
      <rPr>
        <sz val="18"/>
        <rFont val="黑体"/>
        <charset val="134"/>
      </rPr>
      <t>应收股利评估明细表</t>
    </r>
  </si>
  <si>
    <r>
      <rPr>
        <sz val="10"/>
        <rFont val="宋体"/>
        <charset val="134"/>
      </rPr>
      <t>表</t>
    </r>
    <r>
      <rPr>
        <sz val="10"/>
        <rFont val="Times New Roman"/>
        <charset val="134"/>
      </rPr>
      <t>3-7-3</t>
    </r>
  </si>
  <si>
    <r>
      <rPr>
        <b/>
        <sz val="10"/>
        <rFont val="宋体"/>
        <charset val="134"/>
      </rPr>
      <t>股利所属期间</t>
    </r>
  </si>
  <si>
    <r>
      <rPr>
        <sz val="18"/>
        <rFont val="黑体"/>
        <charset val="134"/>
      </rPr>
      <t>存货</t>
    </r>
    <r>
      <rPr>
        <sz val="18"/>
        <rFont val="Times New Roman"/>
        <charset val="134"/>
      </rPr>
      <t>—</t>
    </r>
    <r>
      <rPr>
        <sz val="18"/>
        <rFont val="黑体"/>
        <charset val="134"/>
      </rPr>
      <t>材料采购（在途物资）评估明细表</t>
    </r>
  </si>
  <si>
    <r>
      <rPr>
        <sz val="10"/>
        <rFont val="宋体"/>
        <charset val="134"/>
      </rPr>
      <t>表</t>
    </r>
    <r>
      <rPr>
        <sz val="10"/>
        <rFont val="Times New Roman"/>
        <charset val="134"/>
      </rPr>
      <t>3-8-1</t>
    </r>
  </si>
  <si>
    <r>
      <rPr>
        <b/>
        <sz val="10"/>
        <rFont val="宋体"/>
        <charset val="134"/>
      </rPr>
      <t>名称</t>
    </r>
  </si>
  <si>
    <r>
      <rPr>
        <b/>
        <sz val="10"/>
        <rFont val="宋体"/>
        <charset val="134"/>
      </rPr>
      <t>规格型号</t>
    </r>
  </si>
  <si>
    <r>
      <rPr>
        <b/>
        <sz val="10"/>
        <rFont val="宋体"/>
        <charset val="134"/>
      </rPr>
      <t>计量单位</t>
    </r>
  </si>
  <si>
    <r>
      <rPr>
        <b/>
        <sz val="10"/>
        <rFont val="宋体"/>
        <charset val="134"/>
      </rPr>
      <t>数量</t>
    </r>
  </si>
  <si>
    <r>
      <rPr>
        <b/>
        <sz val="10"/>
        <rFont val="宋体"/>
        <charset val="134"/>
      </rPr>
      <t>单价</t>
    </r>
  </si>
  <si>
    <r>
      <rPr>
        <b/>
        <sz val="10"/>
        <rFont val="宋体"/>
        <charset val="134"/>
      </rPr>
      <t>金额</t>
    </r>
  </si>
  <si>
    <r>
      <rPr>
        <b/>
        <sz val="10"/>
        <rFont val="宋体"/>
        <charset val="134"/>
      </rPr>
      <t>实际数量</t>
    </r>
  </si>
  <si>
    <r>
      <rPr>
        <b/>
        <sz val="10"/>
        <rFont val="宋体"/>
        <charset val="134"/>
      </rPr>
      <t>评估单价</t>
    </r>
  </si>
  <si>
    <r>
      <rPr>
        <sz val="10"/>
        <rFont val="宋体"/>
        <charset val="134"/>
      </rPr>
      <t>减：跌价准备</t>
    </r>
  </si>
  <si>
    <r>
      <rPr>
        <sz val="18"/>
        <rFont val="黑体"/>
        <charset val="134"/>
      </rPr>
      <t>存货</t>
    </r>
    <r>
      <rPr>
        <sz val="18"/>
        <rFont val="Times New Roman"/>
        <charset val="134"/>
      </rPr>
      <t>—</t>
    </r>
    <r>
      <rPr>
        <sz val="18"/>
        <rFont val="黑体"/>
        <charset val="134"/>
      </rPr>
      <t>原材料评估明细表</t>
    </r>
  </si>
  <si>
    <r>
      <rPr>
        <sz val="10"/>
        <rFont val="宋体"/>
        <charset val="134"/>
      </rPr>
      <t>表</t>
    </r>
    <r>
      <rPr>
        <sz val="10"/>
        <rFont val="Times New Roman"/>
        <charset val="134"/>
      </rPr>
      <t>3-8-2</t>
    </r>
  </si>
  <si>
    <r>
      <rPr>
        <b/>
        <sz val="10"/>
        <rFont val="宋体"/>
        <charset val="134"/>
      </rPr>
      <t>库龄</t>
    </r>
  </si>
  <si>
    <r>
      <rPr>
        <b/>
        <sz val="10"/>
        <rFont val="宋体"/>
        <charset val="134"/>
      </rPr>
      <t>存放地点</t>
    </r>
  </si>
  <si>
    <r>
      <rPr>
        <b/>
        <sz val="10"/>
        <rFont val="宋体"/>
        <charset val="134"/>
      </rPr>
      <t>（月）</t>
    </r>
  </si>
  <si>
    <r>
      <rPr>
        <sz val="18"/>
        <rFont val="黑体"/>
        <charset val="134"/>
      </rPr>
      <t>存货</t>
    </r>
    <r>
      <rPr>
        <sz val="18"/>
        <rFont val="Times New Roman"/>
        <charset val="134"/>
      </rPr>
      <t>—</t>
    </r>
    <r>
      <rPr>
        <sz val="18"/>
        <rFont val="黑体"/>
        <charset val="134"/>
      </rPr>
      <t>在库周转材料评估明细表</t>
    </r>
  </si>
  <si>
    <r>
      <rPr>
        <sz val="10"/>
        <rFont val="宋体"/>
        <charset val="134"/>
      </rPr>
      <t>表</t>
    </r>
    <r>
      <rPr>
        <sz val="10"/>
        <rFont val="Times New Roman"/>
        <charset val="134"/>
      </rPr>
      <t>3-8-3</t>
    </r>
  </si>
  <si>
    <r>
      <rPr>
        <sz val="18"/>
        <rFont val="黑体"/>
        <charset val="134"/>
      </rPr>
      <t>存货</t>
    </r>
    <r>
      <rPr>
        <sz val="18"/>
        <rFont val="Times New Roman"/>
        <charset val="134"/>
      </rPr>
      <t>—</t>
    </r>
    <r>
      <rPr>
        <sz val="18"/>
        <rFont val="黑体"/>
        <charset val="134"/>
      </rPr>
      <t>委托加工物资评估明细表</t>
    </r>
  </si>
  <si>
    <r>
      <rPr>
        <sz val="10"/>
        <rFont val="宋体"/>
        <charset val="134"/>
      </rPr>
      <t>表</t>
    </r>
    <r>
      <rPr>
        <sz val="10"/>
        <rFont val="Times New Roman"/>
        <charset val="134"/>
      </rPr>
      <t>3-8-4</t>
    </r>
  </si>
  <si>
    <r>
      <rPr>
        <b/>
        <sz val="10"/>
        <rFont val="宋体"/>
        <charset val="134"/>
      </rPr>
      <t>加工单位名称</t>
    </r>
  </si>
  <si>
    <r>
      <rPr>
        <sz val="18"/>
        <rFont val="黑体"/>
        <charset val="134"/>
      </rPr>
      <t>存货</t>
    </r>
    <r>
      <rPr>
        <sz val="18"/>
        <rFont val="Times New Roman"/>
        <charset val="134"/>
      </rPr>
      <t>—</t>
    </r>
    <r>
      <rPr>
        <sz val="18"/>
        <rFont val="黑体"/>
        <charset val="134"/>
      </rPr>
      <t>产成品（库存商品、开发产品、农产品）评估明细表</t>
    </r>
  </si>
  <si>
    <r>
      <rPr>
        <sz val="10"/>
        <rFont val="宋体"/>
        <charset val="134"/>
      </rPr>
      <t>表</t>
    </r>
    <r>
      <rPr>
        <sz val="10"/>
        <rFont val="Times New Roman"/>
        <charset val="134"/>
      </rPr>
      <t>3-8-5</t>
    </r>
  </si>
  <si>
    <r>
      <rPr>
        <b/>
        <sz val="10"/>
        <rFont val="宋体"/>
        <charset val="134"/>
      </rPr>
      <t>名</t>
    </r>
    <r>
      <rPr>
        <b/>
        <sz val="10"/>
        <rFont val="Times New Roman"/>
        <charset val="134"/>
      </rPr>
      <t xml:space="preserve">  </t>
    </r>
    <r>
      <rPr>
        <b/>
        <sz val="10"/>
        <rFont val="宋体"/>
        <charset val="134"/>
      </rPr>
      <t>称</t>
    </r>
  </si>
  <si>
    <t>新款奶油树脂软陶彩虹棒棒糖钥匙扣</t>
  </si>
  <si>
    <t>钥匙扣</t>
  </si>
  <si>
    <t>个</t>
  </si>
  <si>
    <t>礼品店</t>
  </si>
  <si>
    <t>口罩魔鬼猫成人粉色</t>
  </si>
  <si>
    <t>口罩</t>
  </si>
  <si>
    <t>狐妖小红娘晴雨伞(月红款)</t>
  </si>
  <si>
    <t>雨伞</t>
  </si>
  <si>
    <t>把</t>
  </si>
  <si>
    <t>狐妖小红娘晴雨伞(白苏款)</t>
  </si>
  <si>
    <t>狐妖小红娘晴雨伞(雅雅款)</t>
  </si>
  <si>
    <t>狐妖小红娘晴雨伞(红红款)</t>
  </si>
  <si>
    <t>涂山红红&amp;东方月初组合款Q版手办</t>
  </si>
  <si>
    <t>手办</t>
  </si>
  <si>
    <t>盒</t>
  </si>
  <si>
    <t>王权富贵&amp;清曈组合款Q版手办</t>
  </si>
  <si>
    <t>涂山苏苏&amp;白月初组合款Q版手办</t>
  </si>
  <si>
    <t>涂山苏苏&amp;白月初）【水果杯系列】Q版手办</t>
  </si>
  <si>
    <t>口罩魔鬼猫成人蓝色</t>
  </si>
  <si>
    <t>口罩PatMat成人</t>
  </si>
  <si>
    <t>口罩叽吖成人</t>
  </si>
  <si>
    <t>口罩美琳和爱莎红色成人</t>
  </si>
  <si>
    <t>口罩美琳和爱莎粉色成人</t>
  </si>
  <si>
    <t>口罩漫星少女成人</t>
  </si>
  <si>
    <t>口罩六位帝皇玩</t>
  </si>
  <si>
    <t>口罩猫爪牛粉色</t>
  </si>
  <si>
    <t>口罩宋洋美术成人黑</t>
  </si>
  <si>
    <t>金属滴胶挂件雅雅</t>
  </si>
  <si>
    <t>挂件</t>
  </si>
  <si>
    <t>金属滴胶挂件容容</t>
  </si>
  <si>
    <t>金属滴胶挂件王权富贵款</t>
  </si>
  <si>
    <t>立体鼠标垫雅雅款</t>
  </si>
  <si>
    <t>帆布袋</t>
  </si>
  <si>
    <t>袋</t>
  </si>
  <si>
    <t>定制苏苏口罩粉色</t>
  </si>
  <si>
    <t>狐妖定制拼图</t>
  </si>
  <si>
    <t>拼图</t>
  </si>
  <si>
    <t>涂山红红</t>
  </si>
  <si>
    <t>涂山苏苏</t>
  </si>
  <si>
    <t>涂山雅雅</t>
  </si>
  <si>
    <t>王权富贵</t>
  </si>
  <si>
    <t>王权富贵1/8手办</t>
  </si>
  <si>
    <t>*涂山红红</t>
  </si>
  <si>
    <t>*涂山苏苏</t>
  </si>
  <si>
    <t>*涂山雅雅</t>
  </si>
  <si>
    <t>涂山苏苏2.0甜蜜再会1/8手办</t>
  </si>
  <si>
    <t>*再版涂山容容1/8手办</t>
  </si>
  <si>
    <t>*王权富贵1/8手办</t>
  </si>
  <si>
    <t>20TK019头扣</t>
  </si>
  <si>
    <t>头饰</t>
  </si>
  <si>
    <t>抖音网红耳朵帽</t>
  </si>
  <si>
    <t>新款猫耳朵三件套一体帽</t>
  </si>
  <si>
    <t>狐狸面具</t>
  </si>
  <si>
    <t>狐妖便利贴</t>
  </si>
  <si>
    <t>便利贴</t>
  </si>
  <si>
    <t>定制一气道盟符</t>
  </si>
  <si>
    <t>定制雅雅酒壶</t>
  </si>
  <si>
    <t>定制玉佩</t>
  </si>
  <si>
    <t>红绳</t>
  </si>
  <si>
    <t>五彩绳</t>
  </si>
  <si>
    <t>优质红绳</t>
  </si>
  <si>
    <t>粉色绳</t>
  </si>
  <si>
    <t>棕色绳</t>
  </si>
  <si>
    <t>包装</t>
  </si>
  <si>
    <t>钢丝圈钥匙扣</t>
  </si>
  <si>
    <t>软胶彩虹钥匙扣</t>
  </si>
  <si>
    <t>双色铃铛钥匙扣</t>
  </si>
  <si>
    <t>漂浮公仔果冻色方形牛奶瓶独角兽钥匙扣</t>
  </si>
  <si>
    <t>动物漂浮公仔钥匙扣</t>
  </si>
  <si>
    <t>韩版植绒小熊钥匙扣</t>
  </si>
  <si>
    <t>软胶PVC独角兽毛毛球合金钥匙扣</t>
  </si>
  <si>
    <t>仿獭兔毛毛球桃心钥匙扣</t>
  </si>
  <si>
    <t>火烈鸟钥匙扣</t>
  </si>
  <si>
    <t>新款可爱独角兽钥匙挂件</t>
  </si>
  <si>
    <t>爆款独角兽公仔钥匙扣</t>
  </si>
  <si>
    <t>新款奶油树脂软陶棒棒糖钥匙扣毛毛球</t>
  </si>
  <si>
    <t>ins少女心梦幻独角兽汽车钥匙扣</t>
  </si>
  <si>
    <t>刺绣随身香包挂件香囊空袋定制日本和风御守</t>
  </si>
  <si>
    <t>中国结玉石手把绳</t>
  </si>
  <si>
    <t>定制花瓣</t>
  </si>
  <si>
    <t>亚克力牌定制</t>
  </si>
  <si>
    <t>再版涂山容容1/8手办</t>
  </si>
  <si>
    <t>涂山红红&amp;东方月初十里红妆Q版手办</t>
  </si>
  <si>
    <t>*王权富贵</t>
  </si>
  <si>
    <t>定制粉色塑料袋</t>
  </si>
  <si>
    <t>定制忆梦锤</t>
  </si>
  <si>
    <t>定制logo</t>
  </si>
  <si>
    <t>白月初T恤（尺码:L）</t>
  </si>
  <si>
    <t>衣服</t>
  </si>
  <si>
    <t>件</t>
  </si>
  <si>
    <t>彩页笔记本苏苏</t>
  </si>
  <si>
    <t>笔记本</t>
  </si>
  <si>
    <t>彩页笔记本雅雅</t>
  </si>
  <si>
    <t>彩页笔记本东方月初</t>
  </si>
  <si>
    <t>对磁书签</t>
  </si>
  <si>
    <t>书签</t>
  </si>
  <si>
    <t>和纸胶带涂山三姐妹</t>
  </si>
  <si>
    <t>和纸胶带</t>
  </si>
  <si>
    <t>和纸胶带苦情树</t>
  </si>
  <si>
    <t>徽章盒蛋单枚随机</t>
  </si>
  <si>
    <t>徽章</t>
  </si>
  <si>
    <t>萌兔单肩包（灰色）</t>
  </si>
  <si>
    <t>趴趴毛绒公仔——东方月初</t>
  </si>
  <si>
    <t>趴趴毛绒公仔</t>
  </si>
  <si>
    <t>趴趴毛绒公仔——涂山红红</t>
  </si>
  <si>
    <t>小方体正本组合</t>
  </si>
  <si>
    <t>小方体</t>
  </si>
  <si>
    <t>小鸡零钱包</t>
  </si>
  <si>
    <t>零钱包</t>
  </si>
  <si>
    <t>小鸡挂件</t>
  </si>
  <si>
    <t>执念组合铃铛</t>
  </si>
  <si>
    <t>许愿铃</t>
  </si>
  <si>
    <t>勿忘组合铃铛</t>
  </si>
  <si>
    <t>无畏组合铃铛</t>
  </si>
  <si>
    <t>夙愿组合铃铛</t>
  </si>
  <si>
    <t>守候组合铃铛</t>
  </si>
  <si>
    <t>豁然组合铃铛</t>
  </si>
  <si>
    <t>狐妖手机支架</t>
  </si>
  <si>
    <t>手机支架</t>
  </si>
  <si>
    <t>狐妖小红娘杯仔</t>
  </si>
  <si>
    <t>杯仔盲盒</t>
  </si>
  <si>
    <t>亚克力单面</t>
  </si>
  <si>
    <t>组合铃铛包装</t>
  </si>
  <si>
    <t>团子</t>
  </si>
  <si>
    <t>团子盲盒</t>
  </si>
  <si>
    <t>苏苏颈枕</t>
  </si>
  <si>
    <t>颈枕</t>
  </si>
  <si>
    <t>正比例 涂山苏苏&amp;白月初 组合款</t>
  </si>
  <si>
    <t>正比例 涂山苏苏</t>
  </si>
  <si>
    <t>*涂山红红&amp;东方月初 十里红妆 Q版手办</t>
  </si>
  <si>
    <t>* 涂山红红&amp;东方月初 组合款 Q版手办</t>
  </si>
  <si>
    <t>*涂山雅雅 Q版手办</t>
  </si>
  <si>
    <t>*涂山容容 Q版手办</t>
  </si>
  <si>
    <t>LOZ积木</t>
  </si>
  <si>
    <t>积木</t>
  </si>
  <si>
    <t>王权霸业面具</t>
  </si>
  <si>
    <t>青木媛面纱</t>
  </si>
  <si>
    <t>卡果面具</t>
  </si>
  <si>
    <t>腾讯定制铃铛</t>
  </si>
  <si>
    <t>500ml定制杯（纸质）</t>
  </si>
  <si>
    <t>定制杯子</t>
  </si>
  <si>
    <t>驿站</t>
  </si>
  <si>
    <t>700ml透明（定制）</t>
  </si>
  <si>
    <t>定制杯盖</t>
  </si>
  <si>
    <t>定制打包袋</t>
  </si>
  <si>
    <t>纸包黑大吸管11*235</t>
  </si>
  <si>
    <t>吸管</t>
  </si>
  <si>
    <t>包</t>
  </si>
  <si>
    <t>朗姆酒，伏特加，</t>
  </si>
  <si>
    <t>酒水</t>
  </si>
  <si>
    <t>瓶</t>
  </si>
  <si>
    <t>野格</t>
  </si>
  <si>
    <t>金酒</t>
  </si>
  <si>
    <t>蓝橙力娇酒、马利宝利口酒</t>
  </si>
  <si>
    <t>涂山苏苏1/8比例定制版手办</t>
  </si>
  <si>
    <t>原营销部</t>
  </si>
  <si>
    <t>苏苏白月初组合</t>
  </si>
  <si>
    <t xml:space="preserve">涂山苏苏2.0 甜蜜再会 1/8 手办 </t>
  </si>
  <si>
    <t>相思树q版手办</t>
  </si>
  <si>
    <t>狐妖小红娘苏苏抱枕</t>
  </si>
  <si>
    <t>狐妖小红娘苏苏颈枕</t>
  </si>
  <si>
    <t>趴趴毛绒公仔套装（六款）/盒</t>
  </si>
  <si>
    <t>白月初支架</t>
  </si>
  <si>
    <t>雅雅支架</t>
  </si>
  <si>
    <t>容容支架</t>
  </si>
  <si>
    <t>清瞳支架</t>
  </si>
  <si>
    <t>王权富贵支架</t>
  </si>
  <si>
    <t>积木清瞳</t>
  </si>
  <si>
    <t>积木王权富贵</t>
  </si>
  <si>
    <t>苏苏纸胶带</t>
  </si>
  <si>
    <t>狐妖小红娘月红伞</t>
  </si>
  <si>
    <t>狐妖小红娘苏苏伞</t>
  </si>
  <si>
    <t>白苏款保温杯（月红）</t>
  </si>
  <si>
    <t>苏苏背包保温杯</t>
  </si>
  <si>
    <t>白月初保温杯</t>
  </si>
  <si>
    <t>本</t>
  </si>
  <si>
    <t>金属滴胶挂件-王权富贵款</t>
  </si>
  <si>
    <t>卡贴红红</t>
  </si>
  <si>
    <t>卡贴容容</t>
  </si>
  <si>
    <t>卡贴雅雅</t>
  </si>
  <si>
    <t>卡贴王富贵</t>
  </si>
  <si>
    <t>萌兔单肩包（灰）</t>
  </si>
  <si>
    <t>趴趴毛绒公仔—东方月初</t>
  </si>
  <si>
    <t>趴趴毛绒公仔—涂山红红</t>
  </si>
  <si>
    <t>沙狐抱枕</t>
  </si>
  <si>
    <t>小方本正本组合4本一组</t>
  </si>
  <si>
    <t>组</t>
  </si>
  <si>
    <t>亚克力屁屁夹-清瞳款</t>
  </si>
  <si>
    <t>亚克力屁屁夹-苏苏款</t>
  </si>
  <si>
    <t>指偶挂件—东方月初</t>
  </si>
  <si>
    <t>指偶挂件—涂山红红</t>
  </si>
  <si>
    <t>妖仙卡</t>
  </si>
  <si>
    <t>徽章盲盒</t>
  </si>
  <si>
    <t>小鸡钥匙扣</t>
  </si>
  <si>
    <t>竹编迷你水果篮</t>
  </si>
  <si>
    <t>手编篮子包包</t>
  </si>
  <si>
    <t>手工刺绣布老虎</t>
  </si>
  <si>
    <t>创意手账本礼盒</t>
  </si>
  <si>
    <t>迷你小风扇</t>
  </si>
  <si>
    <t>手提宫灯</t>
  </si>
  <si>
    <t>羽毛台灯</t>
  </si>
  <si>
    <t>香薰蜡烛</t>
  </si>
  <si>
    <t>烛台</t>
  </si>
  <si>
    <t>发簪</t>
  </si>
  <si>
    <t>铃兰花发簪</t>
  </si>
  <si>
    <t>对</t>
  </si>
  <si>
    <t>刺绣团扇</t>
  </si>
  <si>
    <t>复合木盒</t>
  </si>
  <si>
    <t>收纳盒</t>
  </si>
  <si>
    <t>迷你台灯</t>
  </si>
  <si>
    <t>儿童纸灯笼</t>
  </si>
  <si>
    <t>花草灯材料包（扇形小）</t>
  </si>
  <si>
    <t>花草灯材料包（三角形大）</t>
  </si>
  <si>
    <t>花草灯材料包（菱形大）</t>
  </si>
  <si>
    <t>布扇</t>
  </si>
  <si>
    <t>香囊小香包</t>
  </si>
  <si>
    <t>羽毛兔耳发卡发光15公分</t>
  </si>
  <si>
    <t>发光米妮</t>
  </si>
  <si>
    <t>仙女发光羽毛花环</t>
  </si>
  <si>
    <t>猫耳朵狐狸发卡</t>
  </si>
  <si>
    <t>防雨防晒油纸伞</t>
  </si>
  <si>
    <t>发光鹿角发卡</t>
  </si>
  <si>
    <t>古风手工香包</t>
  </si>
  <si>
    <t>网红泡泡机</t>
  </si>
  <si>
    <t>关东煮机器</t>
  </si>
  <si>
    <t>香肠机器</t>
  </si>
  <si>
    <t>台</t>
  </si>
  <si>
    <t>恐龙喷雾枪</t>
  </si>
  <si>
    <t>咬手指小鳄鱼</t>
  </si>
  <si>
    <t>发声怪叫鸡</t>
  </si>
  <si>
    <t>盲盒玩具</t>
  </si>
  <si>
    <t>魔法棒</t>
  </si>
  <si>
    <t>仿真购物车</t>
  </si>
  <si>
    <t>面具</t>
  </si>
  <si>
    <t>高杆台灯</t>
  </si>
  <si>
    <t>烤肠机</t>
  </si>
  <si>
    <t>爆米花机</t>
  </si>
  <si>
    <t>制冰机</t>
  </si>
  <si>
    <t>海绵荧光棒</t>
  </si>
  <si>
    <t>演唱会荧光棒</t>
  </si>
  <si>
    <t>养生机</t>
  </si>
  <si>
    <t>红色办公桌1.2*0.6*0.75</t>
  </si>
  <si>
    <t>低值易耗品</t>
  </si>
  <si>
    <t>红色员工办公椅，会议椅</t>
  </si>
  <si>
    <t>转办公椅 大号</t>
  </si>
  <si>
    <t>办公柜0.8*0.39*1.8</t>
  </si>
  <si>
    <t>办公柜0.85*0.39*2</t>
  </si>
  <si>
    <t>美菱茶吧机</t>
  </si>
  <si>
    <t>奥克斯饮水机</t>
  </si>
  <si>
    <t>希捷1TB移动硬盘</t>
  </si>
  <si>
    <t>科密C-86碎纸机</t>
  </si>
  <si>
    <t>锐捷RG-EC205G路由器</t>
  </si>
  <si>
    <t>科大讯飞SR3110录音笔</t>
  </si>
  <si>
    <t>联想US 1TB移动硬盘</t>
  </si>
  <si>
    <t>松桥洗衣机（ZQG65-M101LW)</t>
  </si>
  <si>
    <t>荣事达饮水机</t>
  </si>
  <si>
    <t>大疆手机套装版稳定器</t>
  </si>
  <si>
    <t>神牛太阳灯单灯套装SL-150W</t>
  </si>
  <si>
    <t>捷波朗MS音响（耳机）</t>
  </si>
  <si>
    <t>新悦虎保险柜</t>
  </si>
  <si>
    <t>加普威针式打印机TH880</t>
  </si>
  <si>
    <t>席梦思套床1.2*1.9</t>
  </si>
  <si>
    <t>格力空调扇</t>
  </si>
  <si>
    <t>华为畅享10e手机</t>
  </si>
  <si>
    <t>罗技R800激光笔</t>
  </si>
  <si>
    <t>希捷1GB移动硬盘</t>
  </si>
  <si>
    <t>洗衣机</t>
  </si>
  <si>
    <t>80L热水器</t>
  </si>
  <si>
    <t>演艺人员用拉杆蓝牙音箱</t>
  </si>
  <si>
    <t>演艺人员用美的洗衣机MB80EC01</t>
  </si>
  <si>
    <t>艾美特电暖器</t>
  </si>
  <si>
    <t>志高取暖器</t>
  </si>
  <si>
    <t>高低床</t>
  </si>
  <si>
    <t>1.5米床</t>
  </si>
  <si>
    <t>1.5米席梦思床垫</t>
  </si>
  <si>
    <t>1.2米床</t>
  </si>
  <si>
    <t>1.2米席梦思床垫</t>
  </si>
  <si>
    <t>黄色1.4米办公桌</t>
  </si>
  <si>
    <t>黄色1.2米办公桌</t>
  </si>
  <si>
    <t>小拖柜</t>
  </si>
  <si>
    <t>转办公椅 中号</t>
  </si>
  <si>
    <t>转办公椅 小号</t>
  </si>
  <si>
    <t>不转会议椅 小号</t>
  </si>
  <si>
    <t>黄色会议桌（1800*85M）</t>
  </si>
  <si>
    <t>遮阳伞</t>
  </si>
  <si>
    <t>晨光凭证装订机</t>
  </si>
  <si>
    <t>手推翻斗车</t>
  </si>
  <si>
    <t>4寸水泵</t>
  </si>
  <si>
    <t>2.5寸水泵</t>
  </si>
  <si>
    <t>粉色果壳箱</t>
  </si>
  <si>
    <t>吸尘器一台</t>
  </si>
  <si>
    <t>博赫尔高压清洗机POHIR530</t>
  </si>
  <si>
    <t>电视移动支架</t>
  </si>
  <si>
    <t>康亿点钞机JBYDKF</t>
  </si>
  <si>
    <t>1.5米货架1.5*0.5*2</t>
  </si>
  <si>
    <t>定制铁马</t>
  </si>
  <si>
    <t>二氧化碳彩虹机</t>
  </si>
  <si>
    <t>被芯7.2斤</t>
  </si>
  <si>
    <t>乳胶床垫</t>
  </si>
  <si>
    <t>格兰仕微波炉</t>
  </si>
  <si>
    <t>推车1.2*0.6*0.48</t>
  </si>
  <si>
    <t>两用电锤一个</t>
  </si>
  <si>
    <t>美的电风扇</t>
  </si>
  <si>
    <t>美团手持机</t>
  </si>
  <si>
    <t>艾美特电风扇</t>
  </si>
  <si>
    <t>40L氮气钢瓶</t>
  </si>
  <si>
    <t>白色铁艺货架1.5*0.5*2m</t>
  </si>
  <si>
    <t>奥克斯电冰箱</t>
  </si>
  <si>
    <t>吧台凳</t>
  </si>
  <si>
    <t>粉色长条凳</t>
  </si>
  <si>
    <t>演员考勤机</t>
  </si>
  <si>
    <t>迈越手持割草机</t>
  </si>
  <si>
    <t>巡更器</t>
  </si>
  <si>
    <t>光纤冷接头工具</t>
  </si>
  <si>
    <t>工业喷雾电风扇</t>
  </si>
  <si>
    <t>WIFI温湿度探测器</t>
  </si>
  <si>
    <t>美的挂烫机</t>
  </si>
  <si>
    <t>激光雕刻机</t>
  </si>
  <si>
    <t>多功能人体工学转椅</t>
  </si>
  <si>
    <t>折叠床</t>
  </si>
  <si>
    <t>木质办公桌1.4</t>
  </si>
  <si>
    <t>木质办公桌1.2</t>
  </si>
  <si>
    <t>金属办公椅</t>
  </si>
  <si>
    <t>木质会议桌1.85*0.85</t>
  </si>
  <si>
    <t>折叠椅</t>
  </si>
  <si>
    <t>木质培训桌1.2*0.4</t>
  </si>
  <si>
    <t>木质小拖柜</t>
  </si>
  <si>
    <t>烧水壶</t>
  </si>
  <si>
    <t>氮气瓶推车</t>
  </si>
  <si>
    <t>货架</t>
  </si>
  <si>
    <t>移动厕所</t>
  </si>
  <si>
    <t>皮门帘2.3*2.1</t>
  </si>
  <si>
    <t>考勤机</t>
  </si>
  <si>
    <t>荣誉奖牌</t>
  </si>
  <si>
    <t>云盖帐篷5.5*3.6</t>
  </si>
  <si>
    <t>天幕帐篷5*4.6</t>
  </si>
  <si>
    <t>车尾帐篷4.5*3</t>
  </si>
  <si>
    <t>露营圆桌</t>
  </si>
  <si>
    <t>蛋卷桌</t>
  </si>
  <si>
    <t>营地手推车</t>
  </si>
  <si>
    <t>挂架桌</t>
  </si>
  <si>
    <t>烧烤拼桌</t>
  </si>
  <si>
    <t>充气沙发椅</t>
  </si>
  <si>
    <t>月球</t>
  </si>
  <si>
    <t>沥水架</t>
  </si>
  <si>
    <t>天幕帐篷5.08*4.26</t>
  </si>
  <si>
    <t>天幕帐篷4.4*4.4</t>
  </si>
  <si>
    <t>海尔60升电热水器</t>
  </si>
  <si>
    <t>园艺大剪刀可伸缩篱笆剪</t>
  </si>
  <si>
    <t>德国道会威尔多功能割草机汽油机</t>
  </si>
  <si>
    <r>
      <rPr>
        <sz val="18"/>
        <rFont val="黑体"/>
        <charset val="134"/>
      </rPr>
      <t>存货</t>
    </r>
    <r>
      <rPr>
        <sz val="18"/>
        <rFont val="Times New Roman"/>
        <charset val="134"/>
      </rPr>
      <t>—</t>
    </r>
    <r>
      <rPr>
        <sz val="18"/>
        <rFont val="黑体"/>
        <charset val="134"/>
      </rPr>
      <t>在产品（自制半成品）评估明细表</t>
    </r>
  </si>
  <si>
    <r>
      <rPr>
        <sz val="10"/>
        <rFont val="宋体"/>
        <charset val="134"/>
      </rPr>
      <t>表</t>
    </r>
    <r>
      <rPr>
        <sz val="10"/>
        <rFont val="Times New Roman"/>
        <charset val="134"/>
      </rPr>
      <t>3-8-6</t>
    </r>
  </si>
  <si>
    <r>
      <rPr>
        <b/>
        <sz val="10"/>
        <rFont val="宋体"/>
        <charset val="134"/>
      </rPr>
      <t>完工</t>
    </r>
  </si>
  <si>
    <r>
      <rPr>
        <b/>
        <sz val="10"/>
        <rFont val="宋体"/>
        <charset val="134"/>
      </rPr>
      <t>约当</t>
    </r>
  </si>
  <si>
    <r>
      <rPr>
        <b/>
        <sz val="10"/>
        <rFont val="宋体"/>
        <charset val="134"/>
      </rPr>
      <t>率</t>
    </r>
    <r>
      <rPr>
        <b/>
        <sz val="10"/>
        <rFont val="Times New Roman"/>
        <charset val="134"/>
      </rPr>
      <t>%</t>
    </r>
  </si>
  <si>
    <r>
      <rPr>
        <b/>
        <sz val="10"/>
        <rFont val="宋体"/>
        <charset val="134"/>
      </rPr>
      <t>量</t>
    </r>
  </si>
  <si>
    <r>
      <rPr>
        <sz val="18"/>
        <rFont val="黑体"/>
        <charset val="134"/>
      </rPr>
      <t>存货</t>
    </r>
    <r>
      <rPr>
        <sz val="18"/>
        <rFont val="Times New Roman"/>
        <charset val="134"/>
      </rPr>
      <t>—</t>
    </r>
    <r>
      <rPr>
        <sz val="18"/>
        <rFont val="黑体"/>
        <charset val="134"/>
      </rPr>
      <t>发出商品评估明细表</t>
    </r>
  </si>
  <si>
    <r>
      <rPr>
        <sz val="10"/>
        <rFont val="宋体"/>
        <charset val="134"/>
      </rPr>
      <t>表</t>
    </r>
    <r>
      <rPr>
        <sz val="10"/>
        <rFont val="Times New Roman"/>
        <charset val="134"/>
      </rPr>
      <t>3-8-7</t>
    </r>
  </si>
  <si>
    <r>
      <rPr>
        <b/>
        <sz val="10"/>
        <rFont val="宋体"/>
        <charset val="134"/>
      </rPr>
      <t>商品名称</t>
    </r>
  </si>
  <si>
    <r>
      <rPr>
        <b/>
        <sz val="10"/>
        <rFont val="宋体"/>
        <charset val="134"/>
      </rPr>
      <t>对方单位名称</t>
    </r>
  </si>
  <si>
    <r>
      <rPr>
        <sz val="18"/>
        <rFont val="黑体"/>
        <charset val="134"/>
      </rPr>
      <t>存货</t>
    </r>
    <r>
      <rPr>
        <sz val="18"/>
        <rFont val="Times New Roman"/>
        <charset val="134"/>
      </rPr>
      <t>—</t>
    </r>
    <r>
      <rPr>
        <sz val="18"/>
        <rFont val="黑体"/>
        <charset val="134"/>
      </rPr>
      <t>在用周转材料评估明细表</t>
    </r>
  </si>
  <si>
    <r>
      <rPr>
        <sz val="10"/>
        <rFont val="宋体"/>
        <charset val="134"/>
      </rPr>
      <t>表</t>
    </r>
    <r>
      <rPr>
        <sz val="10"/>
        <rFont val="Times New Roman"/>
        <charset val="134"/>
      </rPr>
      <t>3-8-8</t>
    </r>
  </si>
  <si>
    <r>
      <rPr>
        <b/>
        <sz val="10"/>
        <rFont val="宋体"/>
        <charset val="134"/>
      </rPr>
      <t>启用日期</t>
    </r>
  </si>
  <si>
    <r>
      <rPr>
        <b/>
        <sz val="10"/>
        <rFont val="宋体"/>
        <charset val="134"/>
      </rPr>
      <t>原始入账价值</t>
    </r>
  </si>
  <si>
    <r>
      <rPr>
        <b/>
        <sz val="10"/>
        <rFont val="宋体"/>
        <charset val="134"/>
      </rPr>
      <t>评估原价</t>
    </r>
  </si>
  <si>
    <r>
      <rPr>
        <b/>
        <sz val="10"/>
        <rFont val="宋体"/>
        <charset val="134"/>
      </rPr>
      <t>成新率</t>
    </r>
    <r>
      <rPr>
        <b/>
        <sz val="10"/>
        <rFont val="Times New Roman"/>
        <charset val="134"/>
      </rPr>
      <t>%</t>
    </r>
  </si>
  <si>
    <r>
      <rPr>
        <u/>
        <sz val="8"/>
        <color rgb="FF800080"/>
        <rFont val="宋体"/>
        <charset val="134"/>
      </rPr>
      <t>返回索引目录</t>
    </r>
  </si>
  <si>
    <r>
      <rPr>
        <sz val="18"/>
        <rFont val="黑体"/>
        <charset val="134"/>
      </rPr>
      <t>合同资产评估明细表</t>
    </r>
  </si>
  <si>
    <r>
      <rPr>
        <sz val="10"/>
        <rFont val="宋体"/>
        <charset val="134"/>
      </rPr>
      <t>表</t>
    </r>
    <r>
      <rPr>
        <sz val="10"/>
        <rFont val="Times New Roman"/>
        <charset val="134"/>
      </rPr>
      <t>3-9</t>
    </r>
  </si>
  <si>
    <r>
      <rPr>
        <b/>
        <sz val="10"/>
        <rFont val="宋体"/>
        <charset val="134"/>
      </rPr>
      <t>承担除信用风险之外的其他风险内容</t>
    </r>
  </si>
  <si>
    <r>
      <rPr>
        <b/>
        <sz val="10"/>
        <rFont val="宋体"/>
        <charset val="134"/>
      </rPr>
      <t>最后一次</t>
    </r>
    <r>
      <rPr>
        <b/>
        <sz val="10"/>
        <rFont val="Times New Roman"/>
        <charset val="134"/>
      </rPr>
      <t xml:space="preserve">
</t>
    </r>
    <r>
      <rPr>
        <b/>
        <sz val="10"/>
        <rFont val="宋体"/>
        <charset val="134"/>
      </rPr>
      <t>变动日期</t>
    </r>
  </si>
  <si>
    <t>账龄（年）</t>
  </si>
  <si>
    <r>
      <rPr>
        <b/>
        <sz val="10"/>
        <rFont val="宋体"/>
        <charset val="134"/>
      </rPr>
      <t>账面余额</t>
    </r>
  </si>
  <si>
    <r>
      <rPr>
        <b/>
        <sz val="10"/>
        <color indexed="8"/>
        <rFont val="宋体"/>
        <charset val="134"/>
      </rPr>
      <t>合同资产合计</t>
    </r>
  </si>
  <si>
    <r>
      <rPr>
        <sz val="10"/>
        <color indexed="8"/>
        <rFont val="宋体"/>
        <charset val="134"/>
      </rPr>
      <t>减：坏账准备</t>
    </r>
  </si>
  <si>
    <r>
      <rPr>
        <sz val="10"/>
        <color rgb="FF000000"/>
        <rFont val="宋体"/>
        <charset val="134"/>
      </rPr>
      <t>减：预计风险损失</t>
    </r>
  </si>
  <si>
    <r>
      <rPr>
        <b/>
        <sz val="10"/>
        <rFont val="宋体"/>
        <charset val="134"/>
      </rPr>
      <t>合同资产净额</t>
    </r>
  </si>
  <si>
    <r>
      <rPr>
        <sz val="18"/>
        <rFont val="黑体"/>
        <charset val="134"/>
      </rPr>
      <t>持有待售资产评估明细表</t>
    </r>
  </si>
  <si>
    <r>
      <rPr>
        <sz val="10"/>
        <rFont val="宋体"/>
        <charset val="134"/>
      </rPr>
      <t>表</t>
    </r>
    <r>
      <rPr>
        <sz val="10"/>
        <rFont val="Times New Roman"/>
        <charset val="134"/>
      </rPr>
      <t>3-10</t>
    </r>
  </si>
  <si>
    <r>
      <rPr>
        <b/>
        <sz val="10"/>
        <rFont val="宋体"/>
        <charset val="134"/>
      </rPr>
      <t>待处理资产名称</t>
    </r>
  </si>
  <si>
    <r>
      <rPr>
        <b/>
        <sz val="10"/>
        <rFont val="宋体"/>
        <charset val="134"/>
      </rPr>
      <t>结算内容</t>
    </r>
  </si>
  <si>
    <r>
      <rPr>
        <b/>
        <sz val="10"/>
        <rFont val="宋体"/>
        <charset val="134"/>
      </rPr>
      <t>合</t>
    </r>
    <r>
      <rPr>
        <b/>
        <sz val="10"/>
        <rFont val="Times New Roman"/>
        <charset val="134"/>
      </rPr>
      <t xml:space="preserve">            </t>
    </r>
    <r>
      <rPr>
        <b/>
        <sz val="10"/>
        <rFont val="宋体"/>
        <charset val="134"/>
      </rPr>
      <t>计</t>
    </r>
  </si>
  <si>
    <r>
      <rPr>
        <sz val="18"/>
        <rFont val="黑体"/>
        <charset val="134"/>
      </rPr>
      <t>一年内到期的非流动资产评估明细表</t>
    </r>
  </si>
  <si>
    <r>
      <rPr>
        <sz val="10"/>
        <rFont val="宋体"/>
        <charset val="134"/>
      </rPr>
      <t>表</t>
    </r>
    <r>
      <rPr>
        <sz val="10"/>
        <rFont val="Times New Roman"/>
        <charset val="134"/>
      </rPr>
      <t>3-11</t>
    </r>
  </si>
  <si>
    <r>
      <rPr>
        <b/>
        <sz val="10"/>
        <rFont val="宋体"/>
        <charset val="134"/>
      </rPr>
      <t>项目及内容</t>
    </r>
  </si>
  <si>
    <r>
      <rPr>
        <sz val="18"/>
        <rFont val="黑体"/>
        <charset val="134"/>
      </rPr>
      <t>其他流动资产评估明细表</t>
    </r>
  </si>
  <si>
    <r>
      <rPr>
        <sz val="10"/>
        <rFont val="宋体"/>
        <charset val="134"/>
      </rPr>
      <t>表</t>
    </r>
    <r>
      <rPr>
        <sz val="10"/>
        <rFont val="Times New Roman"/>
        <charset val="134"/>
      </rPr>
      <t>3-12</t>
    </r>
  </si>
  <si>
    <r>
      <rPr>
        <sz val="18"/>
        <rFont val="黑体"/>
        <charset val="134"/>
      </rPr>
      <t>债权投资评估明细表</t>
    </r>
  </si>
  <si>
    <r>
      <rPr>
        <sz val="10"/>
        <rFont val="宋体"/>
        <charset val="134"/>
      </rPr>
      <t>表</t>
    </r>
    <r>
      <rPr>
        <sz val="10"/>
        <rFont val="Times New Roman"/>
        <charset val="134"/>
      </rPr>
      <t>4-1</t>
    </r>
  </si>
  <si>
    <r>
      <rPr>
        <b/>
        <sz val="10"/>
        <rFont val="宋体"/>
        <charset val="134"/>
      </rPr>
      <t>债券种类</t>
    </r>
  </si>
  <si>
    <r>
      <rPr>
        <b/>
        <sz val="10"/>
        <rFont val="宋体"/>
        <charset val="134"/>
      </rPr>
      <t>到期日</t>
    </r>
  </si>
  <si>
    <r>
      <rPr>
        <b/>
        <sz val="10"/>
        <rFont val="宋体"/>
        <charset val="134"/>
      </rPr>
      <t>成本（面值）</t>
    </r>
  </si>
  <si>
    <r>
      <rPr>
        <b/>
        <sz val="10"/>
        <rFont val="宋体"/>
        <charset val="134"/>
      </rPr>
      <t>基准日收盘价</t>
    </r>
  </si>
  <si>
    <r>
      <rPr>
        <sz val="18"/>
        <rFont val="黑体"/>
        <charset val="134"/>
      </rPr>
      <t>其他债权投资评估明细表</t>
    </r>
  </si>
  <si>
    <r>
      <rPr>
        <sz val="10"/>
        <rFont val="宋体"/>
        <charset val="134"/>
      </rPr>
      <t>表</t>
    </r>
    <r>
      <rPr>
        <sz val="10"/>
        <rFont val="Times New Roman"/>
        <charset val="134"/>
      </rPr>
      <t>4-2</t>
    </r>
  </si>
  <si>
    <r>
      <rPr>
        <b/>
        <sz val="10"/>
        <rFont val="宋体"/>
        <charset val="134"/>
      </rPr>
      <t>投资类别</t>
    </r>
  </si>
  <si>
    <r>
      <rPr>
        <b/>
        <sz val="10"/>
        <rFont val="宋体"/>
        <charset val="134"/>
      </rPr>
      <t>实际利率</t>
    </r>
    <r>
      <rPr>
        <b/>
        <sz val="10"/>
        <rFont val="Times New Roman"/>
        <charset val="134"/>
      </rPr>
      <t>%</t>
    </r>
  </si>
  <si>
    <r>
      <rPr>
        <b/>
        <sz val="10"/>
        <rFont val="宋体"/>
        <charset val="134"/>
      </rPr>
      <t>投资成本</t>
    </r>
  </si>
  <si>
    <r>
      <rPr>
        <sz val="18"/>
        <rFont val="黑体"/>
        <charset val="134"/>
      </rPr>
      <t>长期应收款评估明细表</t>
    </r>
  </si>
  <si>
    <r>
      <rPr>
        <sz val="10"/>
        <rFont val="宋体"/>
        <charset val="134"/>
      </rPr>
      <t>表</t>
    </r>
    <r>
      <rPr>
        <sz val="10"/>
        <rFont val="Times New Roman"/>
        <charset val="134"/>
      </rPr>
      <t>4-3</t>
    </r>
  </si>
  <si>
    <t>2.评估基准日后已部分或全部收回款项的，应注明日期及金额，如“2017年12月12日收回10,000.00元”</t>
  </si>
  <si>
    <r>
      <rPr>
        <sz val="18"/>
        <rFont val="黑体"/>
        <charset val="134"/>
      </rPr>
      <t>长期股权投资评估明细表</t>
    </r>
  </si>
  <si>
    <r>
      <rPr>
        <sz val="10"/>
        <rFont val="宋体"/>
        <charset val="134"/>
      </rPr>
      <t>表</t>
    </r>
    <r>
      <rPr>
        <sz val="10"/>
        <rFont val="Times New Roman"/>
        <charset val="134"/>
      </rPr>
      <t>4-4</t>
    </r>
  </si>
  <si>
    <r>
      <rPr>
        <b/>
        <sz val="10"/>
        <rFont val="宋体"/>
        <charset val="134"/>
      </rPr>
      <t>协议投资期限</t>
    </r>
  </si>
  <si>
    <r>
      <rPr>
        <b/>
        <sz val="10"/>
        <rFont val="宋体"/>
        <charset val="134"/>
      </rPr>
      <t>投资比例</t>
    </r>
    <r>
      <rPr>
        <b/>
        <sz val="10"/>
        <rFont val="Times New Roman"/>
        <charset val="134"/>
      </rPr>
      <t>%</t>
    </r>
  </si>
  <si>
    <r>
      <rPr>
        <sz val="18"/>
        <rFont val="黑体"/>
        <charset val="134"/>
      </rPr>
      <t>其他权益工具投资评估明细表</t>
    </r>
  </si>
  <si>
    <r>
      <rPr>
        <sz val="10"/>
        <rFont val="宋体"/>
        <charset val="134"/>
      </rPr>
      <t>表</t>
    </r>
    <r>
      <rPr>
        <sz val="10"/>
        <rFont val="Times New Roman"/>
        <charset val="134"/>
      </rPr>
      <t>4-5</t>
    </r>
  </si>
  <si>
    <r>
      <rPr>
        <b/>
        <sz val="10"/>
        <rFont val="宋体"/>
        <charset val="134"/>
      </rPr>
      <t>股票性质</t>
    </r>
  </si>
  <si>
    <r>
      <rPr>
        <b/>
        <sz val="10"/>
        <rFont val="宋体"/>
        <charset val="134"/>
      </rPr>
      <t>基准日市价</t>
    </r>
    <r>
      <rPr>
        <b/>
        <sz val="10"/>
        <rFont val="Times New Roman"/>
        <charset val="134"/>
      </rPr>
      <t>(</t>
    </r>
    <r>
      <rPr>
        <b/>
        <sz val="10"/>
        <rFont val="宋体"/>
        <charset val="134"/>
      </rPr>
      <t>元</t>
    </r>
    <r>
      <rPr>
        <b/>
        <sz val="10"/>
        <rFont val="Times New Roman"/>
        <charset val="134"/>
      </rPr>
      <t>/</t>
    </r>
    <r>
      <rPr>
        <b/>
        <sz val="10"/>
        <rFont val="宋体"/>
        <charset val="134"/>
      </rPr>
      <t>股</t>
    </r>
    <r>
      <rPr>
        <b/>
        <sz val="10"/>
        <rFont val="Times New Roman"/>
        <charset val="134"/>
      </rPr>
      <t>)</t>
    </r>
  </si>
  <si>
    <r>
      <rPr>
        <sz val="18"/>
        <rFont val="黑体"/>
        <charset val="134"/>
      </rPr>
      <t>其他非流动金融资产评估明细表</t>
    </r>
  </si>
  <si>
    <r>
      <rPr>
        <sz val="10"/>
        <rFont val="宋体"/>
        <charset val="134"/>
      </rPr>
      <t>表</t>
    </r>
    <r>
      <rPr>
        <sz val="10"/>
        <rFont val="Times New Roman"/>
        <charset val="134"/>
      </rPr>
      <t>4-6</t>
    </r>
  </si>
  <si>
    <r>
      <rPr>
        <b/>
        <sz val="10"/>
        <rFont val="宋体"/>
        <charset val="134"/>
      </rPr>
      <t>金融资产名称</t>
    </r>
  </si>
  <si>
    <r>
      <rPr>
        <b/>
        <sz val="10"/>
        <rFont val="宋体"/>
        <charset val="134"/>
      </rPr>
      <t>持有数量</t>
    </r>
  </si>
  <si>
    <r>
      <rPr>
        <b/>
        <sz val="10"/>
        <rFont val="宋体"/>
        <charset val="134"/>
      </rPr>
      <t>基准日市价</t>
    </r>
  </si>
  <si>
    <r>
      <rPr>
        <sz val="18"/>
        <rFont val="黑体"/>
        <charset val="134"/>
      </rPr>
      <t>投资性房地产资产评估汇总表</t>
    </r>
  </si>
  <si>
    <r>
      <rPr>
        <sz val="10"/>
        <rFont val="宋体"/>
        <charset val="134"/>
      </rPr>
      <t>表</t>
    </r>
    <r>
      <rPr>
        <sz val="10"/>
        <rFont val="Times New Roman"/>
        <charset val="134"/>
      </rPr>
      <t>4-7</t>
    </r>
  </si>
  <si>
    <t>4-7-1</t>
  </si>
  <si>
    <r>
      <rPr>
        <sz val="10"/>
        <rFont val="宋体"/>
        <charset val="134"/>
      </rPr>
      <t>投资性房地产</t>
    </r>
    <r>
      <rPr>
        <sz val="10"/>
        <rFont val="Times New Roman"/>
        <charset val="134"/>
      </rPr>
      <t>—</t>
    </r>
    <r>
      <rPr>
        <sz val="10"/>
        <rFont val="宋体"/>
        <charset val="134"/>
      </rPr>
      <t>房屋（采用成本模式计量）余额</t>
    </r>
  </si>
  <si>
    <r>
      <rPr>
        <sz val="10"/>
        <rFont val="Times New Roman"/>
        <charset val="134"/>
      </rPr>
      <t xml:space="preserve">  </t>
    </r>
    <r>
      <rPr>
        <sz val="10"/>
        <rFont val="宋体"/>
        <charset val="134"/>
      </rPr>
      <t>减：减值准备</t>
    </r>
  </si>
  <si>
    <r>
      <rPr>
        <sz val="10"/>
        <rFont val="宋体"/>
        <charset val="134"/>
      </rPr>
      <t>投资性房地产</t>
    </r>
    <r>
      <rPr>
        <sz val="10"/>
        <rFont val="Times New Roman"/>
        <charset val="134"/>
      </rPr>
      <t>—</t>
    </r>
    <r>
      <rPr>
        <sz val="10"/>
        <rFont val="宋体"/>
        <charset val="134"/>
      </rPr>
      <t>房屋（采用成本模式计量）</t>
    </r>
  </si>
  <si>
    <t>4-7-2</t>
  </si>
  <si>
    <r>
      <rPr>
        <sz val="10"/>
        <rFont val="宋体"/>
        <charset val="134"/>
      </rPr>
      <t>投资性房地产</t>
    </r>
    <r>
      <rPr>
        <sz val="10"/>
        <rFont val="Times New Roman"/>
        <charset val="134"/>
      </rPr>
      <t>—</t>
    </r>
    <r>
      <rPr>
        <sz val="10"/>
        <rFont val="宋体"/>
        <charset val="134"/>
      </rPr>
      <t>房屋（采用公允模式计量）</t>
    </r>
  </si>
  <si>
    <t>4-7-3</t>
  </si>
  <si>
    <t>投资性房地产—土地（采用成本模式计量）余额</t>
  </si>
  <si>
    <t>投资性房地产—土地（采用成本模式计量）</t>
  </si>
  <si>
    <t>4-7-4</t>
  </si>
  <si>
    <r>
      <rPr>
        <sz val="10"/>
        <rFont val="宋体"/>
        <charset val="134"/>
      </rPr>
      <t>投资性房地产</t>
    </r>
    <r>
      <rPr>
        <sz val="10"/>
        <rFont val="Times New Roman"/>
        <charset val="134"/>
      </rPr>
      <t>—</t>
    </r>
    <r>
      <rPr>
        <sz val="10"/>
        <rFont val="宋体"/>
        <charset val="134"/>
      </rPr>
      <t>土地（采用公允模式计量）</t>
    </r>
  </si>
  <si>
    <t>4-7</t>
  </si>
  <si>
    <t>账面余额合计</t>
  </si>
  <si>
    <r>
      <rPr>
        <sz val="18"/>
        <rFont val="黑体"/>
        <charset val="134"/>
      </rPr>
      <t>投资性房地产</t>
    </r>
    <r>
      <rPr>
        <sz val="18"/>
        <rFont val="Times New Roman"/>
        <charset val="134"/>
      </rPr>
      <t>——</t>
    </r>
    <r>
      <rPr>
        <sz val="18"/>
        <rFont val="黑体"/>
        <charset val="134"/>
      </rPr>
      <t>房屋评估明细表</t>
    </r>
  </si>
  <si>
    <r>
      <rPr>
        <sz val="14"/>
        <rFont val="黑体"/>
        <charset val="134"/>
      </rPr>
      <t>（采用成本模式计量）</t>
    </r>
  </si>
  <si>
    <r>
      <rPr>
        <sz val="10"/>
        <rFont val="宋体"/>
        <charset val="134"/>
      </rPr>
      <t>表</t>
    </r>
    <r>
      <rPr>
        <sz val="10"/>
        <rFont val="Times New Roman"/>
        <charset val="134"/>
      </rPr>
      <t>4-7-1</t>
    </r>
  </si>
  <si>
    <r>
      <rPr>
        <b/>
        <sz val="10"/>
        <rFont val="宋体"/>
        <charset val="134"/>
      </rPr>
      <t>权证编号</t>
    </r>
  </si>
  <si>
    <r>
      <rPr>
        <b/>
        <sz val="10"/>
        <rFont val="宋体"/>
        <charset val="134"/>
      </rPr>
      <t>房屋名称</t>
    </r>
  </si>
  <si>
    <r>
      <rPr>
        <b/>
        <sz val="9"/>
        <rFont val="宋体"/>
        <charset val="134"/>
      </rPr>
      <t>来源</t>
    </r>
  </si>
  <si>
    <r>
      <rPr>
        <b/>
        <sz val="10"/>
        <rFont val="宋体"/>
        <charset val="134"/>
      </rPr>
      <t>位置</t>
    </r>
  </si>
  <si>
    <r>
      <rPr>
        <b/>
        <sz val="10"/>
        <rFont val="宋体"/>
        <charset val="134"/>
      </rPr>
      <t>对应土地证号</t>
    </r>
  </si>
  <si>
    <r>
      <rPr>
        <b/>
        <sz val="10"/>
        <rFont val="宋体"/>
        <charset val="134"/>
      </rPr>
      <t>结构</t>
    </r>
  </si>
  <si>
    <r>
      <rPr>
        <b/>
        <sz val="10"/>
        <rFont val="宋体"/>
        <charset val="134"/>
      </rPr>
      <t>檐高</t>
    </r>
    <r>
      <rPr>
        <b/>
        <sz val="10"/>
        <rFont val="Times New Roman"/>
        <charset val="134"/>
      </rPr>
      <t>(m)</t>
    </r>
  </si>
  <si>
    <r>
      <rPr>
        <b/>
        <sz val="10"/>
        <rFont val="宋体"/>
        <charset val="134"/>
      </rPr>
      <t>层高</t>
    </r>
    <r>
      <rPr>
        <b/>
        <sz val="10"/>
        <rFont val="Times New Roman"/>
        <charset val="134"/>
      </rPr>
      <t>(m)</t>
    </r>
  </si>
  <si>
    <r>
      <rPr>
        <b/>
        <sz val="10"/>
        <rFont val="宋体"/>
        <charset val="134"/>
      </rPr>
      <t>总层数</t>
    </r>
  </si>
  <si>
    <r>
      <rPr>
        <b/>
        <sz val="10"/>
        <rFont val="宋体"/>
        <charset val="134"/>
      </rPr>
      <t>层数</t>
    </r>
  </si>
  <si>
    <r>
      <rPr>
        <b/>
        <sz val="10"/>
        <rFont val="宋体"/>
        <charset val="134"/>
      </rPr>
      <t>朝向</t>
    </r>
  </si>
  <si>
    <r>
      <rPr>
        <b/>
        <sz val="10"/>
        <rFont val="宋体"/>
        <charset val="134"/>
      </rPr>
      <t>吊车吨位</t>
    </r>
  </si>
  <si>
    <r>
      <rPr>
        <b/>
        <sz val="10"/>
        <rFont val="宋体"/>
        <charset val="134"/>
      </rPr>
      <t>跨度</t>
    </r>
    <r>
      <rPr>
        <b/>
        <sz val="10"/>
        <rFont val="Times New Roman"/>
        <charset val="134"/>
      </rPr>
      <t>(m)</t>
    </r>
  </si>
  <si>
    <r>
      <rPr>
        <b/>
        <sz val="10"/>
        <rFont val="宋体"/>
        <charset val="134"/>
      </rPr>
      <t>柱距</t>
    </r>
    <r>
      <rPr>
        <b/>
        <sz val="10"/>
        <rFont val="Times New Roman"/>
        <charset val="134"/>
      </rPr>
      <t>(m)</t>
    </r>
  </si>
  <si>
    <r>
      <rPr>
        <b/>
        <sz val="10"/>
        <rFont val="宋体"/>
        <charset val="134"/>
      </rPr>
      <t>使用单位</t>
    </r>
  </si>
  <si>
    <r>
      <rPr>
        <b/>
        <sz val="10"/>
        <rFont val="宋体"/>
        <charset val="134"/>
      </rPr>
      <t>开工年月</t>
    </r>
  </si>
  <si>
    <r>
      <rPr>
        <b/>
        <sz val="10"/>
        <rFont val="宋体"/>
        <charset val="134"/>
      </rPr>
      <t>建成年月</t>
    </r>
  </si>
  <si>
    <r>
      <rPr>
        <b/>
        <sz val="10"/>
        <rFont val="宋体"/>
        <charset val="134"/>
      </rPr>
      <t>建筑</t>
    </r>
    <r>
      <rPr>
        <b/>
        <sz val="10"/>
        <rFont val="Times New Roman"/>
        <charset val="134"/>
      </rPr>
      <t xml:space="preserve">          </t>
    </r>
    <r>
      <rPr>
        <b/>
        <sz val="10"/>
        <rFont val="宋体"/>
        <charset val="134"/>
      </rPr>
      <t>面积</t>
    </r>
    <r>
      <rPr>
        <b/>
        <sz val="10"/>
        <rFont val="Times New Roman"/>
        <charset val="134"/>
      </rPr>
      <t>/</t>
    </r>
    <r>
      <rPr>
        <b/>
        <sz val="10"/>
        <rFont val="宋体"/>
        <charset val="134"/>
      </rPr>
      <t>容积</t>
    </r>
  </si>
  <si>
    <r>
      <rPr>
        <b/>
        <sz val="10"/>
        <rFont val="宋体"/>
        <charset val="134"/>
      </rPr>
      <t>成本单价</t>
    </r>
    <r>
      <rPr>
        <b/>
        <sz val="10"/>
        <rFont val="Times New Roman"/>
        <charset val="134"/>
      </rPr>
      <t>(</t>
    </r>
    <r>
      <rPr>
        <b/>
        <sz val="10"/>
        <rFont val="宋体"/>
        <charset val="134"/>
      </rPr>
      <t>元</t>
    </r>
    <r>
      <rPr>
        <b/>
        <sz val="10"/>
        <rFont val="Times New Roman"/>
        <charset val="134"/>
      </rPr>
      <t>/m</t>
    </r>
    <r>
      <rPr>
        <b/>
        <vertAlign val="superscript"/>
        <sz val="10"/>
        <rFont val="Times New Roman"/>
        <charset val="134"/>
      </rPr>
      <t>2</t>
    </r>
    <r>
      <rPr>
        <b/>
        <sz val="10"/>
        <rFont val="Times New Roman"/>
        <charset val="134"/>
      </rPr>
      <t>)</t>
    </r>
  </si>
  <si>
    <r>
      <rPr>
        <b/>
        <sz val="9"/>
        <rFont val="宋体"/>
        <charset val="134"/>
      </rPr>
      <t>评估单价</t>
    </r>
    <r>
      <rPr>
        <b/>
        <sz val="9"/>
        <rFont val="Times New Roman"/>
        <charset val="134"/>
      </rPr>
      <t>(</t>
    </r>
    <r>
      <rPr>
        <b/>
        <sz val="9"/>
        <rFont val="宋体"/>
        <charset val="134"/>
      </rPr>
      <t>元</t>
    </r>
    <r>
      <rPr>
        <b/>
        <sz val="9"/>
        <rFont val="Times New Roman"/>
        <charset val="134"/>
      </rPr>
      <t>/m</t>
    </r>
    <r>
      <rPr>
        <b/>
        <vertAlign val="superscript"/>
        <sz val="9"/>
        <rFont val="Times New Roman"/>
        <charset val="134"/>
      </rPr>
      <t>2</t>
    </r>
    <r>
      <rPr>
        <b/>
        <sz val="9"/>
        <rFont val="Times New Roman"/>
        <charset val="134"/>
      </rPr>
      <t>)</t>
    </r>
  </si>
  <si>
    <r>
      <rPr>
        <b/>
        <sz val="10"/>
        <rFont val="宋体"/>
        <charset val="134"/>
      </rPr>
      <t>现场勘察简单记录</t>
    </r>
  </si>
  <si>
    <r>
      <rPr>
        <b/>
        <sz val="10"/>
        <rFont val="宋体"/>
        <charset val="134"/>
      </rPr>
      <t>证载权利人</t>
    </r>
  </si>
  <si>
    <r>
      <rPr>
        <b/>
        <sz val="10"/>
        <rFont val="宋体"/>
        <charset val="134"/>
      </rPr>
      <t>原值</t>
    </r>
  </si>
  <si>
    <r>
      <rPr>
        <b/>
        <sz val="10"/>
        <rFont val="宋体"/>
        <charset val="134"/>
      </rPr>
      <t>净值</t>
    </r>
  </si>
  <si>
    <r>
      <rPr>
        <sz val="14"/>
        <rFont val="黑体"/>
        <charset val="134"/>
      </rPr>
      <t>（采用公允价值模式计量）</t>
    </r>
  </si>
  <si>
    <r>
      <rPr>
        <sz val="10"/>
        <rFont val="宋体"/>
        <charset val="134"/>
      </rPr>
      <t>表</t>
    </r>
    <r>
      <rPr>
        <sz val="10"/>
        <rFont val="Times New Roman"/>
        <charset val="134"/>
      </rPr>
      <t>4-7-2</t>
    </r>
  </si>
  <si>
    <r>
      <rPr>
        <b/>
        <sz val="10"/>
        <rFont val="宋体"/>
        <charset val="134"/>
      </rPr>
      <t>原始入帐价值</t>
    </r>
    <r>
      <rPr>
        <b/>
        <sz val="10"/>
        <rFont val="Times New Roman"/>
        <charset val="134"/>
      </rPr>
      <t xml:space="preserve">    </t>
    </r>
    <r>
      <rPr>
        <b/>
        <sz val="10"/>
        <rFont val="宋体"/>
        <charset val="134"/>
      </rPr>
      <t>（转入日公允价值）</t>
    </r>
  </si>
  <si>
    <r>
      <rPr>
        <b/>
        <sz val="10"/>
        <rFont val="宋体"/>
        <charset val="134"/>
      </rPr>
      <t>合</t>
    </r>
    <r>
      <rPr>
        <b/>
        <sz val="10"/>
        <rFont val="Times New Roman"/>
        <charset val="134"/>
      </rPr>
      <t xml:space="preserve">      </t>
    </r>
    <r>
      <rPr>
        <b/>
        <sz val="10"/>
        <rFont val="宋体"/>
        <charset val="134"/>
      </rPr>
      <t>计</t>
    </r>
  </si>
  <si>
    <r>
      <rPr>
        <sz val="18"/>
        <rFont val="黑体"/>
        <charset val="134"/>
      </rPr>
      <t>投资性房地产</t>
    </r>
    <r>
      <rPr>
        <sz val="18"/>
        <rFont val="Times New Roman"/>
        <charset val="134"/>
      </rPr>
      <t>——</t>
    </r>
    <r>
      <rPr>
        <sz val="18"/>
        <rFont val="黑体"/>
        <charset val="134"/>
      </rPr>
      <t>土地使用权评估明细表</t>
    </r>
  </si>
  <si>
    <r>
      <rPr>
        <sz val="10"/>
        <rFont val="宋体"/>
        <charset val="134"/>
      </rPr>
      <t>表</t>
    </r>
    <r>
      <rPr>
        <sz val="10"/>
        <rFont val="Times New Roman"/>
        <charset val="134"/>
      </rPr>
      <t>4-7-3</t>
    </r>
  </si>
  <si>
    <r>
      <rPr>
        <b/>
        <sz val="10"/>
        <rFont val="宋体"/>
        <charset val="134"/>
      </rPr>
      <t>土地权证编号</t>
    </r>
  </si>
  <si>
    <r>
      <rPr>
        <b/>
        <sz val="10"/>
        <rFont val="宋体"/>
        <charset val="134"/>
      </rPr>
      <t>宗地名称</t>
    </r>
  </si>
  <si>
    <r>
      <rPr>
        <b/>
        <sz val="10"/>
        <rFont val="宋体"/>
        <charset val="134"/>
      </rPr>
      <t>来源</t>
    </r>
  </si>
  <si>
    <r>
      <rPr>
        <b/>
        <sz val="10"/>
        <rFont val="宋体"/>
        <charset val="134"/>
      </rPr>
      <t>土地位置</t>
    </r>
  </si>
  <si>
    <r>
      <rPr>
        <b/>
        <sz val="10"/>
        <rFont val="宋体"/>
        <charset val="134"/>
      </rPr>
      <t>取得日期</t>
    </r>
  </si>
  <si>
    <r>
      <rPr>
        <b/>
        <sz val="10"/>
        <rFont val="宋体"/>
        <charset val="134"/>
      </rPr>
      <t>用地性质</t>
    </r>
  </si>
  <si>
    <r>
      <rPr>
        <b/>
        <sz val="10"/>
        <rFont val="宋体"/>
        <charset val="134"/>
      </rPr>
      <t>土地用途</t>
    </r>
  </si>
  <si>
    <r>
      <rPr>
        <b/>
        <sz val="10"/>
        <rFont val="宋体"/>
        <charset val="134"/>
      </rPr>
      <t>准用年限</t>
    </r>
  </si>
  <si>
    <r>
      <rPr>
        <b/>
        <sz val="10"/>
        <rFont val="宋体"/>
        <charset val="134"/>
      </rPr>
      <t>开发程度</t>
    </r>
  </si>
  <si>
    <r>
      <rPr>
        <b/>
        <sz val="10"/>
        <rFont val="宋体"/>
        <charset val="134"/>
      </rPr>
      <t>面积</t>
    </r>
    <r>
      <rPr>
        <b/>
        <sz val="10"/>
        <rFont val="Times New Roman"/>
        <charset val="134"/>
      </rPr>
      <t>(m</t>
    </r>
    <r>
      <rPr>
        <b/>
        <vertAlign val="superscript"/>
        <sz val="10"/>
        <rFont val="Times New Roman"/>
        <charset val="134"/>
      </rPr>
      <t>2</t>
    </r>
    <r>
      <rPr>
        <b/>
        <sz val="10"/>
        <rFont val="Times New Roman"/>
        <charset val="134"/>
      </rPr>
      <t>)</t>
    </r>
  </si>
  <si>
    <r>
      <rPr>
        <sz val="10"/>
        <rFont val="宋体"/>
        <charset val="134"/>
      </rPr>
      <t>表</t>
    </r>
    <r>
      <rPr>
        <sz val="10"/>
        <rFont val="Times New Roman"/>
        <charset val="134"/>
      </rPr>
      <t>4-7-4</t>
    </r>
  </si>
  <si>
    <r>
      <rPr>
        <sz val="18"/>
        <rFont val="黑体"/>
        <charset val="134"/>
      </rPr>
      <t>固定资产</t>
    </r>
    <r>
      <rPr>
        <sz val="18"/>
        <rFont val="Times New Roman"/>
        <charset val="134"/>
      </rPr>
      <t>—</t>
    </r>
    <r>
      <rPr>
        <sz val="18"/>
        <rFont val="黑体"/>
        <charset val="134"/>
      </rPr>
      <t>房屋建筑物评估明细表</t>
    </r>
  </si>
  <si>
    <r>
      <rPr>
        <sz val="10"/>
        <rFont val="宋体"/>
        <charset val="134"/>
      </rPr>
      <t>表</t>
    </r>
    <r>
      <rPr>
        <sz val="10"/>
        <rFont val="Times New Roman"/>
        <charset val="134"/>
      </rPr>
      <t>4-8-1</t>
    </r>
  </si>
  <si>
    <r>
      <rPr>
        <b/>
        <sz val="10"/>
        <rFont val="宋体"/>
        <charset val="134"/>
      </rPr>
      <t>建筑物名称</t>
    </r>
  </si>
  <si>
    <r>
      <rPr>
        <b/>
        <sz val="10"/>
        <rFont val="宋体"/>
        <charset val="134"/>
      </rPr>
      <t>所在层数</t>
    </r>
  </si>
  <si>
    <r>
      <rPr>
        <b/>
        <sz val="10"/>
        <rFont val="宋体"/>
        <charset val="134"/>
      </rPr>
      <t>建筑面积体积</t>
    </r>
    <r>
      <rPr>
        <b/>
        <sz val="10"/>
        <rFont val="Times New Roman"/>
        <charset val="134"/>
      </rPr>
      <t>m</t>
    </r>
    <r>
      <rPr>
        <b/>
        <vertAlign val="superscript"/>
        <sz val="10"/>
        <rFont val="Times New Roman"/>
        <charset val="134"/>
      </rPr>
      <t>2</t>
    </r>
    <r>
      <rPr>
        <b/>
        <sz val="10"/>
        <rFont val="宋体"/>
        <charset val="134"/>
      </rPr>
      <t>或</t>
    </r>
    <r>
      <rPr>
        <b/>
        <sz val="10"/>
        <rFont val="Times New Roman"/>
        <charset val="134"/>
      </rPr>
      <t>m</t>
    </r>
    <r>
      <rPr>
        <b/>
        <vertAlign val="superscript"/>
        <sz val="10"/>
        <rFont val="Times New Roman"/>
        <charset val="134"/>
      </rPr>
      <t>3</t>
    </r>
  </si>
  <si>
    <r>
      <rPr>
        <b/>
        <sz val="10"/>
        <rFont val="宋体"/>
        <charset val="134"/>
      </rPr>
      <t>评估单价</t>
    </r>
    <r>
      <rPr>
        <b/>
        <sz val="10"/>
        <rFont val="Times New Roman"/>
        <charset val="134"/>
      </rPr>
      <t>(</t>
    </r>
    <r>
      <rPr>
        <b/>
        <sz val="10"/>
        <rFont val="宋体"/>
        <charset val="134"/>
      </rPr>
      <t>元</t>
    </r>
    <r>
      <rPr>
        <b/>
        <sz val="10"/>
        <rFont val="Times New Roman"/>
        <charset val="134"/>
      </rPr>
      <t>/m</t>
    </r>
    <r>
      <rPr>
        <b/>
        <vertAlign val="superscript"/>
        <sz val="10"/>
        <rFont val="Times New Roman"/>
        <charset val="134"/>
      </rPr>
      <t>2</t>
    </r>
    <r>
      <rPr>
        <b/>
        <sz val="10"/>
        <rFont val="Times New Roman"/>
        <charset val="134"/>
      </rPr>
      <t>)</t>
    </r>
  </si>
  <si>
    <r>
      <rPr>
        <b/>
        <sz val="10"/>
        <rFont val="宋体"/>
        <charset val="134"/>
      </rPr>
      <t>现场勘察记录</t>
    </r>
  </si>
  <si>
    <t>减：减值准备</t>
  </si>
  <si>
    <r>
      <rPr>
        <sz val="18"/>
        <rFont val="黑体"/>
        <charset val="134"/>
      </rPr>
      <t>固定资产</t>
    </r>
    <r>
      <rPr>
        <sz val="18"/>
        <rFont val="Times New Roman"/>
        <charset val="134"/>
      </rPr>
      <t>—</t>
    </r>
    <r>
      <rPr>
        <sz val="18"/>
        <rFont val="黑体"/>
        <charset val="134"/>
      </rPr>
      <t>构筑物及其他辅助设施评估明细表</t>
    </r>
  </si>
  <si>
    <r>
      <rPr>
        <sz val="10"/>
        <rFont val="宋体"/>
        <charset val="134"/>
      </rPr>
      <t>表</t>
    </r>
    <r>
      <rPr>
        <sz val="10"/>
        <rFont val="Times New Roman"/>
        <charset val="134"/>
      </rPr>
      <t>4-8-2</t>
    </r>
  </si>
  <si>
    <t>名称</t>
  </si>
  <si>
    <t>明细项目</t>
  </si>
  <si>
    <t>基础建设提升改造工程</t>
  </si>
  <si>
    <t>投影机塔</t>
  </si>
  <si>
    <t>人工搬除，并恢复孔洞与原相面一样，大型吊车不得进入场地，并恢复地面</t>
  </si>
  <si>
    <t>商业街建筑安装工程</t>
  </si>
  <si>
    <t>建筑安装</t>
  </si>
  <si>
    <t>人工搬除，并恢复孔洞与原相面一样，需要封闭道路施工（封闭道路需要获得当地政府与村委会书面同意），并恢复地面</t>
  </si>
  <si>
    <r>
      <rPr>
        <sz val="11"/>
        <rFont val="宋体"/>
        <charset val="134"/>
      </rPr>
      <t>电力安装施工工程</t>
    </r>
    <r>
      <rPr>
        <sz val="11"/>
        <rFont val="Times New Roman"/>
        <charset val="134"/>
      </rPr>
      <t>(</t>
    </r>
    <r>
      <rPr>
        <sz val="11"/>
        <rFont val="宋体"/>
        <charset val="134"/>
      </rPr>
      <t>不可以移动</t>
    </r>
    <r>
      <rPr>
        <sz val="11"/>
        <rFont val="Times New Roman"/>
        <charset val="134"/>
      </rPr>
      <t>)</t>
    </r>
  </si>
  <si>
    <t>干式变压器</t>
  </si>
  <si>
    <t>高压成套配电柜</t>
  </si>
  <si>
    <t>人工搬除，并恢复孔洞与原相面一样</t>
  </si>
  <si>
    <t>低压开关柜(屏)</t>
  </si>
  <si>
    <t>直流馈电屏</t>
  </si>
  <si>
    <t>低压封闭式插接母线槽</t>
  </si>
  <si>
    <t>不允许开挖</t>
  </si>
  <si>
    <t>始端箱分线箱</t>
  </si>
  <si>
    <t>电力电缆</t>
  </si>
  <si>
    <t>电力电缆头</t>
  </si>
  <si>
    <t>接地极</t>
  </si>
  <si>
    <t>等电位端子箱测试板</t>
  </si>
  <si>
    <t>接地母线</t>
  </si>
  <si>
    <t>防火堵洞</t>
  </si>
  <si>
    <t>铁构件</t>
  </si>
  <si>
    <t>灭火器</t>
  </si>
  <si>
    <t>变压器命名牌</t>
  </si>
  <si>
    <t>高处作业操作证，人工拆除，并恢复孔洞与原相面一样</t>
  </si>
  <si>
    <t>安全工器柜</t>
  </si>
  <si>
    <t>人工搬除，并恢复孔洞</t>
  </si>
  <si>
    <t>模拟版</t>
  </si>
  <si>
    <t>铝合金挡鼠板</t>
  </si>
  <si>
    <t>温湿度计</t>
  </si>
  <si>
    <t>开关站名称牌(不锈钢烤漆)</t>
  </si>
  <si>
    <t>门口警示牌(不锈钢烤漆)</t>
  </si>
  <si>
    <t>开关柜序号牌</t>
  </si>
  <si>
    <t>开关站制度牌</t>
  </si>
  <si>
    <t>绝缘手套、绝缘雨鞋</t>
  </si>
  <si>
    <t>10KV验电器</t>
  </si>
  <si>
    <t>接地线</t>
  </si>
  <si>
    <t>电能能耗监测系统</t>
  </si>
  <si>
    <t>绝缘胶垫</t>
  </si>
  <si>
    <t>接地装置</t>
  </si>
  <si>
    <t>电力变压器系统</t>
  </si>
  <si>
    <t>送配电装置系统</t>
  </si>
  <si>
    <t>母线</t>
  </si>
  <si>
    <t>电容器</t>
  </si>
  <si>
    <t>电缆试验</t>
  </si>
  <si>
    <t>电缆保护管</t>
  </si>
  <si>
    <r>
      <rPr>
        <sz val="18"/>
        <rFont val="黑体"/>
        <charset val="134"/>
      </rPr>
      <t>固定资产</t>
    </r>
    <r>
      <rPr>
        <sz val="18"/>
        <rFont val="Times New Roman"/>
        <charset val="134"/>
      </rPr>
      <t>—</t>
    </r>
    <r>
      <rPr>
        <sz val="18"/>
        <rFont val="黑体"/>
        <charset val="134"/>
      </rPr>
      <t>管道和沟槽评估明细表</t>
    </r>
  </si>
  <si>
    <r>
      <rPr>
        <sz val="10"/>
        <rFont val="宋体"/>
        <charset val="134"/>
      </rPr>
      <t>表</t>
    </r>
    <r>
      <rPr>
        <sz val="10"/>
        <rFont val="Times New Roman"/>
        <charset val="134"/>
      </rPr>
      <t>4-8-3</t>
    </r>
  </si>
  <si>
    <r>
      <rPr>
        <b/>
        <sz val="10"/>
        <rFont val="Times New Roman"/>
        <charset val="134"/>
      </rPr>
      <t xml:space="preserve"> </t>
    </r>
    <r>
      <rPr>
        <b/>
        <sz val="10"/>
        <rFont val="宋体"/>
        <charset val="134"/>
      </rPr>
      <t>名称</t>
    </r>
  </si>
  <si>
    <r>
      <rPr>
        <b/>
        <sz val="10"/>
        <rFont val="宋体"/>
        <charset val="134"/>
      </rPr>
      <t xml:space="preserve">长度
</t>
    </r>
    <r>
      <rPr>
        <b/>
        <sz val="10"/>
        <rFont val="Times New Roman"/>
        <charset val="134"/>
      </rPr>
      <t>(m)</t>
    </r>
  </si>
  <si>
    <r>
      <rPr>
        <b/>
        <sz val="10"/>
        <rFont val="宋体"/>
        <charset val="134"/>
      </rPr>
      <t xml:space="preserve">宽度
</t>
    </r>
    <r>
      <rPr>
        <b/>
        <sz val="10"/>
        <rFont val="Times New Roman"/>
        <charset val="134"/>
      </rPr>
      <t>(m)</t>
    </r>
  </si>
  <si>
    <r>
      <rPr>
        <b/>
        <sz val="10"/>
        <rFont val="宋体"/>
        <charset val="134"/>
      </rPr>
      <t xml:space="preserve">漕深
</t>
    </r>
    <r>
      <rPr>
        <b/>
        <sz val="10"/>
        <rFont val="Times New Roman"/>
        <charset val="134"/>
      </rPr>
      <t>(m)</t>
    </r>
  </si>
  <si>
    <r>
      <rPr>
        <b/>
        <sz val="10"/>
        <rFont val="宋体"/>
        <charset val="134"/>
      </rPr>
      <t>沟宽</t>
    </r>
    <r>
      <rPr>
        <b/>
        <sz val="10"/>
        <rFont val="Times New Roman"/>
        <charset val="134"/>
      </rPr>
      <t>*</t>
    </r>
    <r>
      <rPr>
        <b/>
        <sz val="10"/>
        <rFont val="宋体"/>
        <charset val="134"/>
      </rPr>
      <t>沟厚</t>
    </r>
    <r>
      <rPr>
        <b/>
        <sz val="10"/>
        <rFont val="Times New Roman"/>
        <charset val="134"/>
      </rPr>
      <t xml:space="preserve">(mm*mm)
</t>
    </r>
    <r>
      <rPr>
        <b/>
        <sz val="10"/>
        <rFont val="宋体"/>
        <charset val="134"/>
      </rPr>
      <t>管径</t>
    </r>
    <r>
      <rPr>
        <b/>
        <sz val="10"/>
        <rFont val="Times New Roman"/>
        <charset val="134"/>
      </rPr>
      <t>*</t>
    </r>
    <r>
      <rPr>
        <b/>
        <sz val="10"/>
        <rFont val="宋体"/>
        <charset val="134"/>
      </rPr>
      <t>壁厚</t>
    </r>
    <r>
      <rPr>
        <b/>
        <sz val="10"/>
        <rFont val="Times New Roman"/>
        <charset val="134"/>
      </rPr>
      <t>(mm*mm)</t>
    </r>
  </si>
  <si>
    <r>
      <rPr>
        <b/>
        <sz val="10"/>
        <rFont val="宋体"/>
        <charset val="134"/>
      </rPr>
      <t>材质</t>
    </r>
  </si>
  <si>
    <r>
      <rPr>
        <b/>
        <sz val="10"/>
        <rFont val="宋体"/>
        <charset val="134"/>
      </rPr>
      <t>绝缘方式</t>
    </r>
  </si>
  <si>
    <r>
      <rPr>
        <sz val="18"/>
        <rFont val="黑体"/>
        <charset val="134"/>
      </rPr>
      <t>固定资产</t>
    </r>
    <r>
      <rPr>
        <sz val="18"/>
        <rFont val="Times New Roman"/>
        <charset val="134"/>
      </rPr>
      <t>—</t>
    </r>
    <r>
      <rPr>
        <sz val="18"/>
        <rFont val="黑体"/>
        <charset val="134"/>
      </rPr>
      <t>机器设备评估明细表</t>
    </r>
  </si>
  <si>
    <r>
      <rPr>
        <b/>
        <sz val="10"/>
        <rFont val="宋体"/>
        <charset val="134"/>
      </rPr>
      <t>设备编号</t>
    </r>
  </si>
  <si>
    <r>
      <rPr>
        <b/>
        <sz val="10"/>
        <rFont val="宋体"/>
        <charset val="134"/>
      </rPr>
      <t>设备名称</t>
    </r>
  </si>
  <si>
    <r>
      <rPr>
        <b/>
        <sz val="10"/>
        <rFont val="宋体"/>
        <charset val="134"/>
      </rPr>
      <t>生产厂家</t>
    </r>
  </si>
  <si>
    <r>
      <rPr>
        <b/>
        <sz val="10"/>
        <rFont val="宋体"/>
        <charset val="134"/>
      </rPr>
      <t>购置日期</t>
    </r>
  </si>
  <si>
    <t>其他备注</t>
  </si>
  <si>
    <t>安达设施设备（可移动）</t>
  </si>
  <si>
    <t>主扩全频音箱</t>
  </si>
  <si>
    <t>P15F</t>
  </si>
  <si>
    <t>贝塔斯瑞</t>
  </si>
  <si>
    <t>只</t>
  </si>
  <si>
    <t>人工搬除，并修复孔洞与原相面一样</t>
  </si>
  <si>
    <t>主扩低频音箱</t>
  </si>
  <si>
    <t>P18BF</t>
  </si>
  <si>
    <t>演员返送音箱</t>
  </si>
  <si>
    <t>T12</t>
  </si>
  <si>
    <t>环绕声音箱音箱</t>
  </si>
  <si>
    <t>P8F</t>
  </si>
  <si>
    <t>贝塔斯球</t>
  </si>
  <si>
    <t>环境声音箱</t>
  </si>
  <si>
    <t>S400</t>
  </si>
  <si>
    <t>定压全频音箱</t>
  </si>
  <si>
    <t>功率放大器</t>
  </si>
  <si>
    <t>PSH1000</t>
  </si>
  <si>
    <t>PSH350</t>
  </si>
  <si>
    <t>定压功率放大器</t>
  </si>
  <si>
    <t>BA1602</t>
  </si>
  <si>
    <t>数字音频处理器</t>
  </si>
  <si>
    <t>CMX16.8i</t>
  </si>
  <si>
    <t>音频处理器</t>
  </si>
  <si>
    <t>DM16.16i</t>
  </si>
  <si>
    <t>调音台</t>
  </si>
  <si>
    <t>DM24.8</t>
  </si>
  <si>
    <t>监听音箱</t>
  </si>
  <si>
    <t>CSB40a</t>
  </si>
  <si>
    <t>HI-S0UND</t>
  </si>
  <si>
    <t>32路dante卡</t>
  </si>
  <si>
    <t>D32</t>
  </si>
  <si>
    <t>套</t>
  </si>
  <si>
    <t>控制面板</t>
  </si>
  <si>
    <t>TP5</t>
  </si>
  <si>
    <t>时序电源</t>
  </si>
  <si>
    <t>S108A</t>
  </si>
  <si>
    <t>影院解码器</t>
  </si>
  <si>
    <t>DSP9900</t>
  </si>
  <si>
    <t>HI-SOUND</t>
  </si>
  <si>
    <t>交换机</t>
  </si>
  <si>
    <t>S1720-10GW-2P</t>
  </si>
  <si>
    <t>华为</t>
  </si>
  <si>
    <t>音箱安装架</t>
  </si>
  <si>
    <t>定制</t>
  </si>
  <si>
    <t>话筒线</t>
  </si>
  <si>
    <t>RVVP2x0.3</t>
  </si>
  <si>
    <t>米</t>
  </si>
  <si>
    <t>音箱线</t>
  </si>
  <si>
    <t>EVJE2×2.5</t>
  </si>
  <si>
    <t>线材辅料</t>
  </si>
  <si>
    <t>批</t>
  </si>
  <si>
    <t>激光灯</t>
  </si>
  <si>
    <t>M-RGB-S30F</t>
  </si>
  <si>
    <t>西安名都</t>
  </si>
  <si>
    <t>M-RGB-S20F</t>
  </si>
  <si>
    <t>网络交换机</t>
  </si>
  <si>
    <t>TL-SG1005D</t>
  </si>
  <si>
    <t>TP-LINK</t>
  </si>
  <si>
    <t>网络光端机</t>
  </si>
  <si>
    <t>TH-3100A/B</t>
  </si>
  <si>
    <t>汤湖</t>
  </si>
  <si>
    <t>激光控制器FB4</t>
  </si>
  <si>
    <t>FB3/FB4</t>
  </si>
  <si>
    <t>pangolin</t>
  </si>
  <si>
    <t>DMX512-ARTnet</t>
  </si>
  <si>
    <t>512通道</t>
  </si>
  <si>
    <t>力当</t>
  </si>
  <si>
    <t>激光表演软件Beyond及授权</t>
  </si>
  <si>
    <t>Beyond</t>
  </si>
  <si>
    <t>电脑</t>
  </si>
  <si>
    <t>超扬A5500</t>
  </si>
  <si>
    <t>清华同方</t>
  </si>
  <si>
    <t>激光安装平台及支架</t>
  </si>
  <si>
    <t>辅材</t>
  </si>
  <si>
    <t>切割摇头电脑灯</t>
  </si>
  <si>
    <t>DLW 1400
PROFILE</t>
  </si>
  <si>
    <t>筑梦</t>
  </si>
  <si>
    <t>切割摇头电脑灯(防水)</t>
  </si>
  <si>
    <t>GL6 IP</t>
  </si>
  <si>
    <t>浩洋</t>
  </si>
  <si>
    <t>三合一摇头电脑灯</t>
  </si>
  <si>
    <t>DLW 470 BSW RP</t>
  </si>
  <si>
    <t>LED Par</t>
  </si>
  <si>
    <t>DREAM 354C4 PAR
RP</t>
  </si>
  <si>
    <t>防水LED洗墙灯</t>
  </si>
  <si>
    <t>DLW10i8 WASH  IP</t>
  </si>
  <si>
    <t>LED条灯</t>
  </si>
  <si>
    <t xml:space="preserve">
DLW1018 WASH
IP</t>
  </si>
  <si>
    <t>光束摇头电脑灯</t>
  </si>
  <si>
    <t>DLW 470 BEAM RP</t>
  </si>
  <si>
    <t>潜水灯</t>
  </si>
  <si>
    <t>烟机</t>
  </si>
  <si>
    <t>DF-1500S</t>
  </si>
  <si>
    <t>DJPOWER</t>
  </si>
  <si>
    <t>水雾机</t>
  </si>
  <si>
    <t>X-SW2200</t>
  </si>
  <si>
    <t>窄LED条灯1M</t>
  </si>
  <si>
    <t>DLW 3640 RGBM</t>
  </si>
  <si>
    <t>窄LED条灯0.3M</t>
  </si>
  <si>
    <t>DLW 3640 RGBW
(300mm)</t>
  </si>
  <si>
    <t>紫光灯</t>
  </si>
  <si>
    <t>DLW 180</t>
  </si>
  <si>
    <t>LED射灯</t>
  </si>
  <si>
    <t>DLW 1201 RGBW</t>
  </si>
  <si>
    <t>LED灯带</t>
  </si>
  <si>
    <t>DLW 1260</t>
  </si>
  <si>
    <t>圆型吊架</t>
  </si>
  <si>
    <t>灯光吊杆</t>
  </si>
  <si>
    <t>皮制</t>
  </si>
  <si>
    <t>风机</t>
  </si>
  <si>
    <t>灯光底座</t>
  </si>
  <si>
    <t>井下支架</t>
  </si>
  <si>
    <t>植被灯光底座</t>
  </si>
  <si>
    <t>变压器</t>
  </si>
  <si>
    <t>220V转24Y</t>
  </si>
  <si>
    <t>EDEL</t>
  </si>
  <si>
    <t>解码器</t>
  </si>
  <si>
    <t>DLW 512</t>
  </si>
  <si>
    <t>配件</t>
  </si>
  <si>
    <t>项</t>
  </si>
  <si>
    <t>灯光控制台</t>
  </si>
  <si>
    <t>8000ROC</t>
  </si>
  <si>
    <t>韵鹏</t>
  </si>
  <si>
    <t>信号放大器</t>
  </si>
  <si>
    <t>SH-A8</t>
  </si>
  <si>
    <t>SH</t>
  </si>
  <si>
    <t>光纤模块</t>
  </si>
  <si>
    <t>SFP-GE-LX-SW1310</t>
  </si>
  <si>
    <t>SK-LINK</t>
  </si>
  <si>
    <t>瓦楞灯</t>
  </si>
  <si>
    <t>水波纹灯</t>
  </si>
  <si>
    <t>投影机</t>
  </si>
  <si>
    <t>UDM-H22</t>
  </si>
  <si>
    <t>Barco</t>
  </si>
  <si>
    <t>CB-L1755U NL</t>
  </si>
  <si>
    <t>EPSON</t>
  </si>
  <si>
    <t>CB-L1495UNL</t>
  </si>
  <si>
    <t>EPS0N</t>
  </si>
  <si>
    <t>CB-L1060U ML</t>
  </si>
  <si>
    <t>CB-700U</t>
  </si>
  <si>
    <t>RL-6250UT</t>
  </si>
  <si>
    <t>ROLY</t>
  </si>
  <si>
    <t>投影机镜头</t>
  </si>
  <si>
    <t>TLD+LENS 2.8-4.5</t>
  </si>
  <si>
    <t>ELPLX01、ELPLX02
、ELPL 03S、</t>
  </si>
  <si>
    <t>投影机恒温机箱</t>
  </si>
  <si>
    <t>HS-01-10K-H</t>
  </si>
  <si>
    <t>HJC</t>
  </si>
  <si>
    <t>HS-01-20K-H</t>
  </si>
  <si>
    <t>HS-01-9K-H</t>
  </si>
  <si>
    <t>支撑结构</t>
  </si>
  <si>
    <t>2C-01-100KG</t>
  </si>
  <si>
    <t>LED屏</t>
  </si>
  <si>
    <t>室内p2.0全彩</t>
  </si>
  <si>
    <t>联诚发</t>
  </si>
  <si>
    <t>平来</t>
  </si>
  <si>
    <t>平米</t>
  </si>
  <si>
    <t>集中控制主机</t>
  </si>
  <si>
    <t>CCMAX</t>
  </si>
  <si>
    <t>Hirender</t>
  </si>
  <si>
    <t>播控服务器</t>
  </si>
  <si>
    <t>Hirender C5</t>
  </si>
  <si>
    <t>触摸一体机</t>
  </si>
  <si>
    <t>网络交换机24口(支持光口）</t>
  </si>
  <si>
    <t>S5720S</t>
  </si>
  <si>
    <t>光纤跳线盘</t>
  </si>
  <si>
    <t>网络机柜备件</t>
  </si>
  <si>
    <t>线材相关串口</t>
  </si>
  <si>
    <t>定题</t>
  </si>
  <si>
    <t>网络继电器</t>
  </si>
  <si>
    <t>阻燃YJV电缆</t>
  </si>
  <si>
    <t>ZR-YJV-3*4m²</t>
  </si>
  <si>
    <t>天坛</t>
  </si>
  <si>
    <t>灯光电源线</t>
  </si>
  <si>
    <t>2rrvV</t>
  </si>
  <si>
    <t>灯光信号线</t>
  </si>
  <si>
    <t>RVVP2*0.5(95编)</t>
  </si>
  <si>
    <t>讯道</t>
  </si>
  <si>
    <t>光纤</t>
  </si>
  <si>
    <t>单模8芯</t>
  </si>
  <si>
    <t>华菱</t>
  </si>
  <si>
    <t>1306
0</t>
  </si>
  <si>
    <t>单模4芯</t>
  </si>
  <si>
    <t>屏蔽网格</t>
  </si>
  <si>
    <t>双屏蔽</t>
  </si>
  <si>
    <t>鸵鸟</t>
  </si>
  <si>
    <t>屏蔽信号线</t>
  </si>
  <si>
    <t>RVVP-3*0.5</t>
  </si>
  <si>
    <t>JDG管</t>
  </si>
  <si>
    <t>25*1.5</t>
  </si>
  <si>
    <t>河北华熙</t>
  </si>
  <si>
    <t>接线盒</t>
  </si>
  <si>
    <t>陶方盒，50*1.2镀自</t>
  </si>
  <si>
    <t>京固</t>
  </si>
  <si>
    <t>PE预埋管</t>
  </si>
  <si>
    <t>PE32</t>
  </si>
  <si>
    <t>雄县鼎立</t>
  </si>
  <si>
    <t>1355
0</t>
  </si>
  <si>
    <t>机柜</t>
  </si>
  <si>
    <t>42U,600+800</t>
  </si>
  <si>
    <t>纵横机柜</t>
  </si>
  <si>
    <t>转接线</t>
  </si>
  <si>
    <t>1.5M/条</t>
  </si>
  <si>
    <t>绿联</t>
  </si>
  <si>
    <t>条</t>
  </si>
  <si>
    <t>山泽</t>
  </si>
  <si>
    <t>光纤跳线</t>
  </si>
  <si>
    <t>单模1.5W/条</t>
  </si>
  <si>
    <t>鸿展</t>
  </si>
  <si>
    <t>视频信号
光纤模块</t>
  </si>
  <si>
    <t>单模1.5M/条</t>
  </si>
  <si>
    <t>鸿雁</t>
  </si>
  <si>
    <t>配电箱</t>
  </si>
  <si>
    <t>城门包柱匾</t>
  </si>
  <si>
    <t>270cm*25cm</t>
  </si>
  <si>
    <t>城门牌匾</t>
  </si>
  <si>
    <t>210cm*78cm</t>
  </si>
  <si>
    <t>6棵树打光灯的包装</t>
  </si>
  <si>
    <t>长80cm*宽50cm*高
50cn(大大小小的假
石 头 )</t>
  </si>
  <si>
    <t>牌圆改造</t>
  </si>
  <si>
    <t>长180cm*高65cm</t>
  </si>
  <si>
    <t>块</t>
  </si>
  <si>
    <t>九尾狐妖雕塑一对</t>
  </si>
  <si>
    <t>长450cn*宽350cm*
高350cm</t>
  </si>
  <si>
    <t>芙蓉花树</t>
  </si>
  <si>
    <t>高300cn*树冠直径
350cm
村杆直径40</t>
  </si>
  <si>
    <t>颗</t>
  </si>
  <si>
    <t>音响包装</t>
  </si>
  <si>
    <t>宽70*高90*深65cm</t>
  </si>
  <si>
    <t>低音一层宽160*高
    135*Y9</t>
  </si>
  <si>
    <t>灯笼-A区</t>
  </si>
  <si>
    <t>高45cm,直径30cm
   (直径24)</t>
  </si>
  <si>
    <t>流光狐狸(大)</t>
  </si>
  <si>
    <t>高120cn</t>
  </si>
  <si>
    <t>流光狐狸(小)</t>
  </si>
  <si>
    <t>高80cm</t>
  </si>
  <si>
    <t>石头装置</t>
  </si>
  <si>
    <t>尺寸：
50*50*60</t>
  </si>
  <si>
    <t>尺寸：30*30*40</t>
  </si>
  <si>
    <t>尺寸：
30*30*30</t>
  </si>
  <si>
    <t>尺寸：20*20*20</t>
  </si>
  <si>
    <t>尺寸：20*20*30</t>
  </si>
  <si>
    <t>灯笼-B区</t>
  </si>
  <si>
    <t>高45,直径30
( 直径 2 4  )</t>
  </si>
  <si>
    <t>廊桥灯笼</t>
  </si>
  <si>
    <t>高25cm,直径45cm</t>
  </si>
  <si>
    <t>河灯</t>
  </si>
  <si>
    <t>直径20cm,高15cm</t>
  </si>
  <si>
    <t>34X42X30cm</t>
  </si>
  <si>
    <t>40X50X34cm</t>
  </si>
  <si>
    <t>投影机包装</t>
  </si>
  <si>
    <t>高180cm/宽180cm</t>
  </si>
  <si>
    <t>灯光-C区</t>
  </si>
  <si>
    <t>定数</t>
  </si>
  <si>
    <t>相思街牌隔</t>
  </si>
  <si>
    <t>长285cu*高95cm</t>
  </si>
  <si>
    <t>相公殿外立面浮雕</t>
  </si>
  <si>
    <t>长950cn*高430cm</t>
  </si>
  <si>
    <t>消防栓置景</t>
  </si>
  <si>
    <t>宽90cm*高100cm*厚
45cm</t>
  </si>
  <si>
    <t>布幌子(大)</t>
  </si>
  <si>
    <t>1、大号：高150cn*
宽80co</t>
  </si>
  <si>
    <t>布幌子(中)</t>
  </si>
  <si>
    <t xml:space="preserve">
2、中号：高90cm*
宽35cm</t>
  </si>
  <si>
    <t>布幌子(小)</t>
  </si>
  <si>
    <t>3*小号：高60cm*
交30cn</t>
  </si>
  <si>
    <t>包柱匾</t>
  </si>
  <si>
    <t>宽35c*高225em</t>
  </si>
  <si>
    <t>相公殿门内装片</t>
  </si>
  <si>
    <t>340*306cm</t>
  </si>
  <si>
    <t>400*306cm
340*306cm</t>
  </si>
  <si>
    <t>相公殿狐狸小雕塑</t>
  </si>
  <si>
    <t>高100cm*宽60cm*长
80cm</t>
  </si>
  <si>
    <t>34*42+30cm</t>
  </si>
  <si>
    <t>激光设备包装</t>
  </si>
  <si>
    <t>高80cmX宽80cm厚
80cm</t>
  </si>
  <si>
    <t>牌匾</t>
  </si>
  <si>
    <t>长180cm
高75cm</t>
  </si>
  <si>
    <t>盾牌道具</t>
  </si>
  <si>
    <t>直径55cm3个</t>
  </si>
  <si>
    <t>高75cm*宽55cm</t>
  </si>
  <si>
    <t>布旗</t>
  </si>
  <si>
    <t>280cm*50en</t>
  </si>
  <si>
    <t>陈列兵器</t>
  </si>
  <si>
    <t>长款：1020</t>
  </si>
  <si>
    <t>中款：88c</t>
  </si>
  <si>
    <t>木柱</t>
  </si>
  <si>
    <t>高350cn</t>
  </si>
  <si>
    <t>租</t>
  </si>
  <si>
    <t>石头招牌</t>
  </si>
  <si>
    <t>高100cn
宽45cn
厚20cn</t>
  </si>
  <si>
    <t>陈列箩筐、竹简等</t>
  </si>
  <si>
    <t>大赦：高75cm*直径
50cm</t>
  </si>
  <si>
    <t>中款：高50cm*直径
50cm</t>
  </si>
  <si>
    <t>陈列复管、竹筒等</t>
  </si>
  <si>
    <t xml:space="preserve">
小款：高45cm*直径
        40en</t>
  </si>
  <si>
    <t>陈列瓶罐</t>
  </si>
  <si>
    <t>大款：高80cm*直径
       72cm</t>
  </si>
  <si>
    <t>中款：高55cm*直径
       50cm</t>
  </si>
  <si>
    <t xml:space="preserve">
小款：高40cm*直径
         37a</t>
  </si>
  <si>
    <t>麻绳</t>
  </si>
  <si>
    <t>共5000cm</t>
  </si>
  <si>
    <t>厘米</t>
  </si>
  <si>
    <t>铁链</t>
  </si>
  <si>
    <t>1000cm</t>
  </si>
  <si>
    <t>骨、竹、木陈列物</t>
  </si>
  <si>
    <t>4cm高40cm</t>
  </si>
  <si>
    <t>6cm    50cm</t>
  </si>
  <si>
    <t>火苗灯笼</t>
  </si>
  <si>
    <t>高40cm,直径28cm</t>
  </si>
  <si>
    <t>笼子(笼内全体影象)小</t>
  </si>
  <si>
    <t>宽280cm,深
340cm,高240cm</t>
  </si>
  <si>
    <t>笼子(笼内全体影象)大</t>
  </si>
  <si>
    <t>宽400cm,深
340kn,高240cm</t>
  </si>
  <si>
    <t>景片境体(遮挡全息整健用)</t>
  </si>
  <si>
    <t>380X250cm</t>
  </si>
  <si>
    <t>景片墙体(遮挡全层整像用)</t>
  </si>
  <si>
    <t>436X250cm</t>
  </si>
  <si>
    <t>景片墙体(遮挡全息能像用)</t>
  </si>
  <si>
    <t>377X250cm</t>
  </si>
  <si>
    <t>景片墙体(速挡金从影用）</t>
  </si>
  <si>
    <t>旧神像整体空回置</t>
  </si>
  <si>
    <t>100平</t>
  </si>
  <si>
    <t>香炉(小)</t>
  </si>
  <si>
    <t>长23cm*宽18cm*高
30cm</t>
  </si>
  <si>
    <t>香案</t>
  </si>
  <si>
    <t>200cm*120cm</t>
  </si>
  <si>
    <t>铜铃</t>
  </si>
  <si>
    <t>小款：直径8cm,高
15cm</t>
  </si>
  <si>
    <t>大款：直径15cm,
25cm</t>
  </si>
  <si>
    <t>荧光符咒</t>
  </si>
  <si>
    <t>10cn,高20cn</t>
  </si>
  <si>
    <t>压</t>
  </si>
  <si>
    <t>红线</t>
  </si>
  <si>
    <t>八卦镜</t>
  </si>
  <si>
    <t>长15cm*宽15cm</t>
  </si>
  <si>
    <t>34cm*42cm*30cm</t>
  </si>
  <si>
    <t>低音一层宽160*高
135*1795cm</t>
  </si>
  <si>
    <t>灯笼-D区</t>
  </si>
  <si>
    <t>1、大号：高50cm,
置径30cm</t>
  </si>
  <si>
    <t>2、中号：高35cm
直径35cm</t>
  </si>
  <si>
    <t>3、小号：高25cm,
直行25cm</t>
  </si>
  <si>
    <t>D区室外
门头半帘</t>
  </si>
  <si>
    <t>高60co*宽400cm</t>
  </si>
  <si>
    <t>长200cm*高60cm</t>
  </si>
  <si>
    <t>长240cm*高70cm</t>
  </si>
  <si>
    <t>宽62cm*高175cm</t>
  </si>
  <si>
    <t>布幌</t>
  </si>
  <si>
    <t>高50cm*宽35cm左右</t>
  </si>
  <si>
    <t>执</t>
  </si>
  <si>
    <t>120cm*120cm</t>
  </si>
  <si>
    <t>狐狸雕塑</t>
  </si>
  <si>
    <t>高100cmX宽40cm</t>
  </si>
  <si>
    <t>陈设丝绸</t>
  </si>
  <si>
    <t>100cm</t>
  </si>
  <si>
    <t>灯笼</t>
  </si>
  <si>
    <t>高45cm.直径30cm</t>
  </si>
  <si>
    <t>约会楼牌匾</t>
  </si>
  <si>
    <t>长165cm*商65cm</t>
  </si>
  <si>
    <t>长180cm*宽30cm</t>
  </si>
  <si>
    <t>梦春楼窗户
外包</t>
  </si>
  <si>
    <t>长280cm*高240cm率
60cm</t>
  </si>
  <si>
    <t>投影包装</t>
  </si>
  <si>
    <t>长120cn/宽90cm/高
5fcm(投函机尺</t>
  </si>
  <si>
    <t>34x42x30cm</t>
  </si>
  <si>
    <t>东方月初投
影立牌</t>
  </si>
  <si>
    <t>高120cm</t>
  </si>
  <si>
    <t>F区
王权山庄
香炉</t>
  </si>
  <si>
    <t>高108cm,直径45cm</t>
  </si>
  <si>
    <t>章家大院牌
匾</t>
  </si>
  <si>
    <t>200X65cm</t>
  </si>
  <si>
    <t>200X85cm</t>
  </si>
  <si>
    <t>章家大院牌
匾</t>
  </si>
  <si>
    <t>180X30cm</t>
  </si>
  <si>
    <t>220X25cm</t>
  </si>
  <si>
    <t>王权霸业宝
座的包装置
景</t>
  </si>
  <si>
    <t>长380cm*宽350cm*
高150cm</t>
  </si>
  <si>
    <t>王权府内吊
灯</t>
  </si>
  <si>
    <t>57cn*直径53cn</t>
  </si>
  <si>
    <t>王权府内地
灯</t>
  </si>
  <si>
    <t>长55cm*宽55cm*高
93cm</t>
  </si>
  <si>
    <t>增加门帘
(正3个，
左右各两
个 )</t>
  </si>
  <si>
    <t>460*25cm</t>
  </si>
  <si>
    <t>条幅</t>
  </si>
  <si>
    <t>高250cm,宽450cm</t>
  </si>
  <si>
    <t>A</t>
  </si>
  <si>
    <t>高250cm,宽75cm</t>
  </si>
  <si>
    <t>面180cm/第180cm</t>
  </si>
  <si>
    <t>王权府门前
石灯</t>
  </si>
  <si>
    <t>面135cm直径42cm</t>
  </si>
  <si>
    <t>王权府门口
吊灯</t>
  </si>
  <si>
    <t>B60cm*范</t>
  </si>
  <si>
    <t>40x50x34cm</t>
  </si>
  <si>
    <t>115x125x70cm</t>
  </si>
  <si>
    <t>景片石柱</t>
  </si>
  <si>
    <t>16cm*155cm</t>
  </si>
  <si>
    <t>长200cn*高80cm</t>
  </si>
  <si>
    <t>高80cn,直经36cm</t>
  </si>
  <si>
    <t>260cm*50cm</t>
  </si>
  <si>
    <t>舞台灶台</t>
  </si>
  <si>
    <t>80cm*80cm*240cm</t>
  </si>
  <si>
    <t>灰色幕布</t>
  </si>
  <si>
    <t>360cm*1000cm</t>
  </si>
  <si>
    <t>幅</t>
  </si>
  <si>
    <t>台口红色舞台幕</t>
  </si>
  <si>
    <t>360cm*690cm</t>
  </si>
  <si>
    <t>大钟高2.3
米(塑膜)
直径1.5</t>
  </si>
  <si>
    <t>高230cm*直径170cm</t>
  </si>
  <si>
    <t>钟座高(素
模 )</t>
  </si>
  <si>
    <t>直径280cm*高
120cm</t>
  </si>
  <si>
    <t>破墙泡沫砖</t>
  </si>
  <si>
    <t>长35cm*宽20cm*高
20cm</t>
  </si>
  <si>
    <t>人工搬除，并需要恢复墙面，恢复后与原相面一样</t>
  </si>
  <si>
    <t>残体墙</t>
  </si>
  <si>
    <t>40平</t>
  </si>
  <si>
    <t>平 米</t>
  </si>
  <si>
    <t>条形幕布</t>
  </si>
  <si>
    <t>7970cm高480cm</t>
  </si>
  <si>
    <t>投影仪包装</t>
  </si>
  <si>
    <t>长90cm/宽75cm/高
50cm</t>
  </si>
  <si>
    <t>40x50x34cu</t>
  </si>
  <si>
    <t>115*125*70cm</t>
  </si>
  <si>
    <t>160*135*95cm</t>
  </si>
  <si>
    <t>定刺</t>
  </si>
  <si>
    <t>激光设备包
装</t>
  </si>
  <si>
    <t>90X50X90cm</t>
  </si>
  <si>
    <t>石宽变身衣</t>
  </si>
  <si>
    <t>总高280cm,露出墙
外上生身高140cn</t>
  </si>
  <si>
    <t>33cm*33cm*45cm
   《音响实际尺寸
   8.2X18.2X32em)</t>
  </si>
  <si>
    <t>1、大号：高45cm,
直径40cm</t>
  </si>
  <si>
    <t>2、中号：高40cn
直径30cn</t>
  </si>
  <si>
    <t>3、小号：商25cm,
直径45cm</t>
  </si>
  <si>
    <t>银狐守卫手
抬花轿</t>
  </si>
  <si>
    <t>宽162cm/高300cm/
K385cn</t>
  </si>
  <si>
    <t>电子鞭炮</t>
  </si>
  <si>
    <t>180X10cm</t>
  </si>
  <si>
    <t>定掣</t>
  </si>
  <si>
    <t>迎亲大鼓</t>
  </si>
  <si>
    <t>直径52cm,厚25cm</t>
  </si>
  <si>
    <t>定型</t>
  </si>
  <si>
    <t>大喜糖
抱枕</t>
  </si>
  <si>
    <t>直径50cm</t>
  </si>
  <si>
    <t>投影机包</t>
  </si>
  <si>
    <t>定却</t>
  </si>
  <si>
    <t>34X42x30cm</t>
  </si>
  <si>
    <t>160X135X95cm</t>
  </si>
  <si>
    <t>发光长矛</t>
  </si>
  <si>
    <t>180cm</t>
  </si>
  <si>
    <t>led盾牌</t>
  </si>
  <si>
    <t>宽50cm/高80cm</t>
  </si>
  <si>
    <t>弯刀</t>
  </si>
  <si>
    <t>K80cm</t>
  </si>
  <si>
    <t>白狐发光团
扇</t>
  </si>
  <si>
    <t>40cm</t>
  </si>
  <si>
    <t>葫芦</t>
  </si>
  <si>
    <t>高130cm</t>
  </si>
  <si>
    <t>高级发光折
扇</t>
  </si>
  <si>
    <t>50cm</t>
  </si>
  <si>
    <t>定例</t>
  </si>
  <si>
    <t>王权剑</t>
  </si>
  <si>
    <t>长110cm 100cm</t>
  </si>
  <si>
    <t>定</t>
  </si>
  <si>
    <t>蔬菜耳麦</t>
  </si>
  <si>
    <t>正常耳麦</t>
  </si>
  <si>
    <t>荧光长指甲</t>
  </si>
  <si>
    <t>30cm</t>
  </si>
  <si>
    <t>棍子</t>
  </si>
  <si>
    <t>65cm</t>
  </si>
  <si>
    <t>定新</t>
  </si>
  <si>
    <t>根</t>
  </si>
  <si>
    <t>符咒</t>
  </si>
  <si>
    <t>18*8cm</t>
  </si>
  <si>
    <t>张</t>
  </si>
  <si>
    <t>普通剑</t>
  </si>
  <si>
    <t>长95cm</t>
  </si>
  <si>
    <t>任务卷轴</t>
  </si>
  <si>
    <t>鬼爪子</t>
  </si>
  <si>
    <t>长60cm</t>
  </si>
  <si>
    <t>忆梦锤</t>
  </si>
  <si>
    <t>草编拖鞋</t>
  </si>
  <si>
    <t>长：43cm</t>
  </si>
  <si>
    <t>双</t>
  </si>
  <si>
    <t>烟斗</t>
  </si>
  <si>
    <t>长：30cm,烟口  直径4cm</t>
  </si>
  <si>
    <t>手持布帆
(正面写名
字，背面一
串手机壳，
狐妖牌子的
和一气道盟牌子的）</t>
  </si>
  <si>
    <t>高：120cm,宽：
30cm</t>
  </si>
  <si>
    <t>货篮</t>
  </si>
  <si>
    <t>宽：25cm
长50cn</t>
  </si>
  <si>
    <t>喷雾瓶(可喷香水)</t>
  </si>
  <si>
    <t>高12cm宽7cm</t>
  </si>
  <si>
    <t>狐狸花纹葫
芦</t>
  </si>
  <si>
    <t>净高：25cm</t>
  </si>
  <si>
    <t>货箱(增加
铜钱、符咒
等装饰品)</t>
  </si>
  <si>
    <t>长度：58cm
高度：90cm
底座宽：30cm
底座长度：27cm
座 前 件 高 ：  4 m</t>
  </si>
  <si>
    <t>直径20cm</t>
  </si>
  <si>
    <t>浮尘</t>
  </si>
  <si>
    <t>桃木直径4.5cm
手柄长：40cm
毛长：70m</t>
  </si>
  <si>
    <t>铃铛</t>
  </si>
  <si>
    <t>直径：11cm
:13cm</t>
  </si>
  <si>
    <t>硅胶大葱</t>
  </si>
  <si>
    <t>长：60cm</t>
  </si>
  <si>
    <t>长枪(杆)</t>
  </si>
  <si>
    <t>170cm</t>
  </si>
  <si>
    <t>发光棒棒糖</t>
  </si>
  <si>
    <t>长：50cm
   直径：25cm</t>
  </si>
  <si>
    <t>糖果礼盒</t>
  </si>
  <si>
    <t>50cm
 320-40cm不等</t>
  </si>
  <si>
    <t>粉色包子</t>
  </si>
  <si>
    <t>发光拳头</t>
  </si>
  <si>
    <t>互动饭碗</t>
  </si>
  <si>
    <t>乐器</t>
  </si>
  <si>
    <t>360度团扇</t>
  </si>
  <si>
    <t>门神脚下特
制鞋子+腰
部绑带</t>
  </si>
  <si>
    <t>40厘米*50厘米</t>
  </si>
  <si>
    <t>银月守卫</t>
  </si>
  <si>
    <t>白孤引路女</t>
  </si>
  <si>
    <t>徐山苏苏</t>
  </si>
  <si>
    <t>涂山苏苏（婚装）</t>
  </si>
  <si>
    <t>涂山容容</t>
  </si>
  <si>
    <t>清瞳</t>
  </si>
  <si>
    <t>东方月初</t>
  </si>
  <si>
    <t>黑狐妖</t>
  </si>
  <si>
    <t>白月初</t>
  </si>
  <si>
    <t>王富贵</t>
  </si>
  <si>
    <t>黑狐妖小兵</t>
  </si>
  <si>
    <t>古小贝</t>
  </si>
  <si>
    <t>古宝斋爷爷</t>
  </si>
  <si>
    <t>梵云飞</t>
  </si>
  <si>
    <t>封膜小次郎</t>
  </si>
  <si>
    <t>狐狸商贩</t>
  </si>
  <si>
    <t>一气道盟商贩</t>
  </si>
  <si>
    <t>跳舞小妖怪</t>
  </si>
  <si>
    <t>厉雪扬</t>
  </si>
  <si>
    <t>妖馨斋店主</t>
  </si>
  <si>
    <t>妖馨斋店员</t>
  </si>
  <si>
    <t>通道包子店主</t>
  </si>
  <si>
    <t>约会楼女子1</t>
  </si>
  <si>
    <t>约会楼女子2</t>
  </si>
  <si>
    <t>王权富贵保镖</t>
  </si>
  <si>
    <t>王权霸业</t>
  </si>
  <si>
    <t>石宽</t>
  </si>
  <si>
    <t>跳舞女子</t>
  </si>
  <si>
    <t>小道士</t>
  </si>
  <si>
    <t>群妖</t>
  </si>
  <si>
    <t>175cm</t>
  </si>
  <si>
    <t>佳美</t>
  </si>
  <si>
    <t>白狐引路女</t>
  </si>
  <si>
    <t>165cm</t>
  </si>
  <si>
    <t>185cm</t>
  </si>
  <si>
    <t>170cm-175cm</t>
  </si>
  <si>
    <t>170-175cm</t>
  </si>
  <si>
    <t>175-180cm</t>
  </si>
  <si>
    <t>一气道盟商
贩</t>
  </si>
  <si>
    <t>雷霆疯</t>
  </si>
  <si>
    <t>王富贵保镖</t>
  </si>
  <si>
    <t>中科鸿正</t>
  </si>
  <si>
    <t>通道包子店
主</t>
  </si>
  <si>
    <t>约会楼女子
1</t>
  </si>
  <si>
    <t>约会楼女子
2</t>
  </si>
  <si>
    <t>中科沟正</t>
  </si>
  <si>
    <t>190cm</t>
  </si>
  <si>
    <t>165-170cm</t>
  </si>
  <si>
    <t>升降装置</t>
  </si>
  <si>
    <t>投影幕</t>
  </si>
  <si>
    <t>JM-B160DW</t>
  </si>
  <si>
    <t>预</t>
  </si>
  <si>
    <t>控制系统</t>
  </si>
  <si>
    <t>机械开合窗</t>
  </si>
  <si>
    <t>人工搬除，并修复孔洞与原相面一样,恢复原功能</t>
  </si>
  <si>
    <t>人工搬除，并修复孔洞与原相面一样，恢复地面</t>
  </si>
  <si>
    <t>背投纱</t>
  </si>
  <si>
    <t>JM-D250LDS</t>
  </si>
  <si>
    <t>JM-D200LDS</t>
  </si>
  <si>
    <t>弹板</t>
  </si>
  <si>
    <t>幻影膜框架
结构</t>
  </si>
  <si>
    <t>幻影膜框架
结构</t>
  </si>
  <si>
    <t>幻影成像膜</t>
  </si>
  <si>
    <t>LED播放器
软件</t>
  </si>
  <si>
    <t>背投幕</t>
  </si>
  <si>
    <t>JM-D系列背投融合
软幕</t>
  </si>
  <si>
    <t>背投幕框架</t>
  </si>
  <si>
    <t>特斯拉线圈</t>
  </si>
  <si>
    <t>特斯拉防护
服</t>
  </si>
  <si>
    <t>施工延时记
录</t>
  </si>
  <si>
    <t>升降舞台</t>
  </si>
  <si>
    <t>A区雾森特效</t>
  </si>
  <si>
    <t>不允许开挖，人工搬除，并修复孔洞与原相面一样</t>
  </si>
  <si>
    <t>B区雾森特效</t>
  </si>
  <si>
    <t>B区水幕特效</t>
  </si>
  <si>
    <t>C区地缝雾森</t>
  </si>
  <si>
    <t>D区地缝雾森</t>
  </si>
  <si>
    <t>H区雾森特效</t>
  </si>
  <si>
    <t>H区地缝雾森</t>
  </si>
  <si>
    <t>M区雾森特效</t>
  </si>
  <si>
    <t>B区廊亭水帘</t>
  </si>
  <si>
    <t>LED屏框架</t>
  </si>
  <si>
    <t>投影立柱</t>
  </si>
  <si>
    <t>投影立柱基
础</t>
  </si>
  <si>
    <t>灯杆立柱</t>
  </si>
  <si>
    <t>灯杆立柱基</t>
  </si>
  <si>
    <t>C区、H区地
缝雾森钢板</t>
  </si>
  <si>
    <t>人工搬除，并修复地面与原相面一样</t>
  </si>
  <si>
    <t>Z天坛阻燃
电力电缆</t>
  </si>
  <si>
    <t>ZCYJV-3*2.5</t>
  </si>
  <si>
    <t>ZCYJV-5*4</t>
  </si>
  <si>
    <t>ZCYJV-5*6</t>
  </si>
  <si>
    <t>Z天坛阻燃
护套线</t>
  </si>
  <si>
    <t>ZCYJV-3*6</t>
  </si>
  <si>
    <t>Z京固铁线
槽</t>
  </si>
  <si>
    <t>50*50</t>
  </si>
  <si>
    <t>ZRRVV 2*4MM</t>
  </si>
  <si>
    <t>PE40</t>
  </si>
  <si>
    <t>开关电源箱</t>
  </si>
  <si>
    <t>室外机柜</t>
  </si>
  <si>
    <t>静电地板</t>
  </si>
  <si>
    <t>纵横</t>
  </si>
  <si>
    <t>37U</t>
  </si>
  <si>
    <t>雪花机</t>
  </si>
  <si>
    <t>轴流风机</t>
  </si>
  <si>
    <t>喷纸机</t>
  </si>
  <si>
    <t>入口闸机配管</t>
  </si>
  <si>
    <t>入口闸机电源线</t>
  </si>
  <si>
    <t>YJV3*2.5</t>
  </si>
  <si>
    <t>入口闸机配管配线</t>
  </si>
  <si>
    <t>屏蔽网线</t>
  </si>
  <si>
    <t>苦情树布线</t>
  </si>
  <si>
    <t>YJV5*6</t>
  </si>
  <si>
    <t>文商旅设施设备（手推车可移动，其余不可移动）</t>
  </si>
  <si>
    <t>手推车</t>
  </si>
  <si>
    <t>辆</t>
  </si>
  <si>
    <t>威亚塔</t>
  </si>
  <si>
    <t>高处作业操作证，人工拆除，大型吊车不得进入场地，并恢复地面</t>
  </si>
  <si>
    <t>苦情树</t>
  </si>
  <si>
    <t>标的清单（车辆）</t>
  </si>
  <si>
    <r>
      <rPr>
        <b/>
        <sz val="10"/>
        <rFont val="宋体"/>
        <charset val="134"/>
      </rPr>
      <t>车辆牌号</t>
    </r>
  </si>
  <si>
    <r>
      <rPr>
        <b/>
        <sz val="10"/>
        <rFont val="宋体"/>
        <charset val="134"/>
      </rPr>
      <t>车辆名称</t>
    </r>
  </si>
  <si>
    <r>
      <rPr>
        <b/>
        <sz val="10"/>
        <rFont val="宋体"/>
        <charset val="134"/>
      </rPr>
      <t>已行驶里程</t>
    </r>
    <r>
      <rPr>
        <b/>
        <sz val="10"/>
        <rFont val="Times New Roman"/>
        <charset val="134"/>
      </rPr>
      <t>(</t>
    </r>
    <r>
      <rPr>
        <b/>
        <sz val="10"/>
        <rFont val="宋体"/>
        <charset val="134"/>
      </rPr>
      <t>公里</t>
    </r>
    <r>
      <rPr>
        <b/>
        <sz val="10"/>
        <rFont val="Times New Roman"/>
        <charset val="134"/>
      </rPr>
      <t>)</t>
    </r>
  </si>
  <si>
    <t>发动机号</t>
  </si>
  <si>
    <t>登记日期</t>
  </si>
  <si>
    <t>年检</t>
  </si>
  <si>
    <t>交强险情况</t>
  </si>
  <si>
    <t>转让价格（元）</t>
  </si>
  <si>
    <r>
      <rPr>
        <sz val="10"/>
        <rFont val="宋体"/>
        <charset val="134"/>
      </rPr>
      <t>浙</t>
    </r>
    <r>
      <rPr>
        <sz val="10"/>
        <rFont val="Times New Roman"/>
        <charset val="134"/>
      </rPr>
      <t>A1DY37</t>
    </r>
  </si>
  <si>
    <t>轻型多用途货车</t>
  </si>
  <si>
    <r>
      <rPr>
        <sz val="10"/>
        <rFont val="宋体"/>
        <charset val="134"/>
      </rPr>
      <t>日产牌</t>
    </r>
    <r>
      <rPr>
        <sz val="10"/>
        <rFont val="Times New Roman"/>
        <charset val="134"/>
      </rPr>
      <t>ZN1035UCK6</t>
    </r>
  </si>
  <si>
    <t>郑州日产汽车有限公司</t>
  </si>
  <si>
    <t>2020.10.22</t>
  </si>
  <si>
    <t>2025.10.21</t>
  </si>
  <si>
    <r>
      <rPr>
        <sz val="10"/>
        <rFont val="宋体"/>
        <charset val="134"/>
      </rPr>
      <t>浙</t>
    </r>
    <r>
      <rPr>
        <sz val="10"/>
        <rFont val="Times New Roman"/>
        <charset val="134"/>
      </rPr>
      <t>AJ2D55</t>
    </r>
  </si>
  <si>
    <t>小型普通客车</t>
  </si>
  <si>
    <r>
      <rPr>
        <sz val="10"/>
        <rFont val="宋体"/>
        <charset val="134"/>
      </rPr>
      <t>别克牌</t>
    </r>
    <r>
      <rPr>
        <sz val="10"/>
        <rFont val="Times New Roman"/>
        <charset val="134"/>
      </rPr>
      <t>SGM6521UBA1</t>
    </r>
  </si>
  <si>
    <r>
      <rPr>
        <sz val="10"/>
        <rFont val="宋体"/>
        <charset val="134"/>
      </rPr>
      <t>上汽通用</t>
    </r>
    <r>
      <rPr>
        <sz val="10"/>
        <rFont val="Times New Roman"/>
        <charset val="134"/>
      </rPr>
      <t>(</t>
    </r>
    <r>
      <rPr>
        <sz val="10"/>
        <rFont val="宋体"/>
        <charset val="134"/>
      </rPr>
      <t>沈阳</t>
    </r>
    <r>
      <rPr>
        <sz val="10"/>
        <rFont val="Times New Roman"/>
        <charset val="134"/>
      </rPr>
      <t>)</t>
    </r>
    <r>
      <rPr>
        <sz val="10"/>
        <rFont val="宋体"/>
        <charset val="134"/>
      </rPr>
      <t>北盛汽车有限公司</t>
    </r>
  </si>
  <si>
    <t>2021.10.25</t>
  </si>
  <si>
    <t>2025.10.25</t>
  </si>
  <si>
    <r>
      <rPr>
        <sz val="18"/>
        <rFont val="黑体"/>
        <charset val="134"/>
      </rPr>
      <t>固定资产</t>
    </r>
    <r>
      <rPr>
        <sz val="18"/>
        <rFont val="Times New Roman"/>
        <charset val="134"/>
      </rPr>
      <t>—</t>
    </r>
    <r>
      <rPr>
        <sz val="18"/>
        <rFont val="黑体"/>
        <charset val="134"/>
      </rPr>
      <t>电子设备评估明细表</t>
    </r>
  </si>
  <si>
    <r>
      <rPr>
        <sz val="10"/>
        <rFont val="宋体"/>
        <charset val="134"/>
      </rPr>
      <t>表</t>
    </r>
    <r>
      <rPr>
        <sz val="10"/>
        <rFont val="Times New Roman"/>
        <charset val="134"/>
      </rPr>
      <t>4-8-6</t>
    </r>
  </si>
  <si>
    <t>办公桌</t>
  </si>
  <si>
    <t>2.2*1*0.75</t>
  </si>
  <si>
    <t>2020-03-09</t>
  </si>
  <si>
    <t>办公设备</t>
  </si>
  <si>
    <t>会议桌</t>
  </si>
  <si>
    <t>2.4*1.2*0.75</t>
  </si>
  <si>
    <t>苹果手机11</t>
  </si>
  <si>
    <t>苹果11</t>
  </si>
  <si>
    <t>苹果</t>
  </si>
  <si>
    <t>2020-05-01</t>
  </si>
  <si>
    <t>小米10pro手机</t>
  </si>
  <si>
    <t>小米10pro</t>
  </si>
  <si>
    <t>小米</t>
  </si>
  <si>
    <t>华为Mate30 5G手机</t>
  </si>
  <si>
    <t>Mate30 5G</t>
  </si>
  <si>
    <t>华为p30pro手机</t>
  </si>
  <si>
    <t>p30pro</t>
  </si>
  <si>
    <t>飞宇AK2000S微单稳定器</t>
  </si>
  <si>
    <t>AK2000S</t>
  </si>
  <si>
    <t>飞宇</t>
  </si>
  <si>
    <t>运动相机</t>
  </si>
  <si>
    <t>HER07白色</t>
  </si>
  <si>
    <t>机身稳定器</t>
  </si>
  <si>
    <t>智云云鹤3LAB标准版</t>
  </si>
  <si>
    <t>2020-11-17</t>
  </si>
  <si>
    <t>制冷空调3台</t>
  </si>
  <si>
    <t>美的</t>
  </si>
  <si>
    <t>2021-01-04</t>
  </si>
  <si>
    <t>联想一体机</t>
  </si>
  <si>
    <t>联想</t>
  </si>
  <si>
    <t>2021-01-06</t>
  </si>
  <si>
    <t>洽谈户外桌椅</t>
  </si>
  <si>
    <t>2021-01-14</t>
  </si>
  <si>
    <t>四分类垃圾箱（含亭子）</t>
  </si>
  <si>
    <t>2021-02-10</t>
  </si>
  <si>
    <t>雾森水箱系统</t>
  </si>
  <si>
    <t>2021-03-09</t>
  </si>
  <si>
    <t>冷柜2台</t>
  </si>
  <si>
    <t>303L</t>
  </si>
  <si>
    <t>2021-04-16</t>
  </si>
  <si>
    <t>消毒柜</t>
  </si>
  <si>
    <t>260F</t>
  </si>
  <si>
    <t>冷热双温蒸汽机</t>
  </si>
  <si>
    <t>2021-04-27</t>
  </si>
  <si>
    <t>铃铛架</t>
  </si>
  <si>
    <t>木色漆方管铁艺</t>
  </si>
  <si>
    <t>美的空调1.5P冷暖变频</t>
  </si>
  <si>
    <t>1.5P</t>
  </si>
  <si>
    <t>2021-06-16</t>
  </si>
  <si>
    <t>美的空调</t>
  </si>
  <si>
    <t>2021-05-27</t>
  </si>
  <si>
    <t>海尔冰箱</t>
  </si>
  <si>
    <t>BCD178TMPD</t>
  </si>
  <si>
    <t>海尔</t>
  </si>
  <si>
    <t>2021-06-22</t>
  </si>
  <si>
    <t>松下微波炉</t>
  </si>
  <si>
    <t>松下</t>
  </si>
  <si>
    <t>MS-12500</t>
  </si>
  <si>
    <t>2021-07-08</t>
  </si>
  <si>
    <t>烟雾机</t>
  </si>
  <si>
    <t>DF-1500ST</t>
  </si>
  <si>
    <t>美的3匹立式空调</t>
  </si>
  <si>
    <t>KFR-72LW/DY-YA400</t>
  </si>
  <si>
    <t>2021-09-06</t>
  </si>
  <si>
    <t>美的1.5P空调</t>
  </si>
  <si>
    <t>主题街店招</t>
  </si>
  <si>
    <t>2021-09-16</t>
  </si>
  <si>
    <t>移动围墙6个2400*300</t>
  </si>
  <si>
    <t>2021-10-19</t>
  </si>
  <si>
    <t>移动围墙8个2400*2500</t>
  </si>
  <si>
    <t>移动围墙1个1000*2500</t>
  </si>
  <si>
    <t>金字塔纪元帐篷13顶</t>
  </si>
  <si>
    <t>3.75*2.4</t>
  </si>
  <si>
    <t>2022-08-12</t>
  </si>
  <si>
    <t>防腐木地台10</t>
  </si>
  <si>
    <t>5*4M</t>
  </si>
  <si>
    <t>厨房设备</t>
  </si>
  <si>
    <t>2023-06-09</t>
  </si>
  <si>
    <t>涂山味道</t>
  </si>
  <si>
    <t>美的空调16台</t>
  </si>
  <si>
    <t>KFR-35CM</t>
  </si>
  <si>
    <t>美的空调2台</t>
  </si>
  <si>
    <t>KFR-50CW</t>
  </si>
  <si>
    <t>美的空调1台</t>
  </si>
  <si>
    <t>KFR-120LW</t>
  </si>
  <si>
    <t>三眼蒸包炉</t>
  </si>
  <si>
    <t>星星冷柜</t>
  </si>
  <si>
    <t>不锈钢展示台</t>
  </si>
  <si>
    <t>联想一体机CPU:I3-8145</t>
  </si>
  <si>
    <t>AI0520C-24</t>
  </si>
  <si>
    <t>分配设备</t>
  </si>
  <si>
    <t>联想一体机 CPU:I3-8145</t>
  </si>
  <si>
    <t>联想一体机 CPU:I5-9400</t>
  </si>
  <si>
    <t>AI0520C</t>
  </si>
  <si>
    <t>AI0520X-24</t>
  </si>
  <si>
    <t>AAI0520X-24</t>
  </si>
  <si>
    <t>Thinkpad笔记本</t>
  </si>
  <si>
    <t>X1-CARBON</t>
  </si>
  <si>
    <t>联想笔记本电脑</t>
  </si>
  <si>
    <t>YOGA S740-14</t>
  </si>
  <si>
    <t>L490</t>
  </si>
  <si>
    <t>多功能复合机</t>
  </si>
  <si>
    <t>柯尼卡C226</t>
  </si>
  <si>
    <t>柯尼卡</t>
  </si>
  <si>
    <t>苹果27寸一体机电脑</t>
  </si>
  <si>
    <t>27寸</t>
  </si>
  <si>
    <t>索尼相机</t>
  </si>
  <si>
    <t>A6400微单</t>
  </si>
  <si>
    <t>索尼</t>
  </si>
  <si>
    <t>联想 笔记本</t>
  </si>
  <si>
    <t>13S-CECD</t>
  </si>
  <si>
    <t>2020-05-21</t>
  </si>
  <si>
    <t>2020-07-22</t>
  </si>
  <si>
    <t>固定镜头+UV镜</t>
  </si>
  <si>
    <t>55MM F1.8</t>
  </si>
  <si>
    <t>全自动咖啡机</t>
  </si>
  <si>
    <t>卡博士</t>
  </si>
  <si>
    <t>2021-04-09</t>
  </si>
  <si>
    <t>联想一体机电脑</t>
  </si>
  <si>
    <t>AI0520C-22</t>
  </si>
  <si>
    <t>2021-04-21</t>
  </si>
  <si>
    <t>惠普打印机</t>
  </si>
  <si>
    <t>HP132SW</t>
  </si>
  <si>
    <t>惠普</t>
  </si>
  <si>
    <t>2021-04-29</t>
  </si>
  <si>
    <t>小米电视机55寸（含机架）</t>
  </si>
  <si>
    <t>L55M7-EA</t>
  </si>
  <si>
    <t>小米电视机65寸</t>
  </si>
  <si>
    <t>科大讯翻译机</t>
  </si>
  <si>
    <t>2024-02-21</t>
  </si>
  <si>
    <t>笔记本电脑</t>
  </si>
  <si>
    <t>inspiron 5402</t>
  </si>
  <si>
    <t>戴尔</t>
  </si>
  <si>
    <r>
      <rPr>
        <sz val="18"/>
        <rFont val="黑体"/>
        <charset val="134"/>
      </rPr>
      <t>固定资产</t>
    </r>
    <r>
      <rPr>
        <sz val="18"/>
        <rFont val="Times New Roman"/>
        <charset val="134"/>
      </rPr>
      <t>—</t>
    </r>
    <r>
      <rPr>
        <sz val="18"/>
        <rFont val="黑体"/>
        <charset val="134"/>
      </rPr>
      <t>土地评估明细表</t>
    </r>
  </si>
  <si>
    <r>
      <rPr>
        <sz val="10"/>
        <rFont val="宋体"/>
        <charset val="134"/>
      </rPr>
      <t>表</t>
    </r>
    <r>
      <rPr>
        <sz val="10"/>
        <rFont val="Times New Roman"/>
        <charset val="134"/>
      </rPr>
      <t>4-8-7</t>
    </r>
  </si>
  <si>
    <t>账面净值合计</t>
  </si>
  <si>
    <r>
      <rPr>
        <sz val="18"/>
        <rFont val="黑体"/>
        <charset val="134"/>
      </rPr>
      <t>固定资产清理评估明细表</t>
    </r>
  </si>
  <si>
    <r>
      <rPr>
        <sz val="10"/>
        <rFont val="宋体"/>
        <charset val="134"/>
      </rPr>
      <t>表</t>
    </r>
    <r>
      <rPr>
        <sz val="10"/>
        <rFont val="Times New Roman"/>
        <charset val="134"/>
      </rPr>
      <t>4-8-8</t>
    </r>
  </si>
  <si>
    <r>
      <rPr>
        <sz val="18"/>
        <rFont val="黑体"/>
        <charset val="134"/>
      </rPr>
      <t>在建工程评估汇总表</t>
    </r>
  </si>
  <si>
    <r>
      <rPr>
        <sz val="10"/>
        <rFont val="宋体"/>
        <charset val="134"/>
      </rPr>
      <t>表</t>
    </r>
    <r>
      <rPr>
        <sz val="10"/>
        <rFont val="Times New Roman"/>
        <charset val="134"/>
      </rPr>
      <t>4-9</t>
    </r>
  </si>
  <si>
    <t>4-9-1</t>
  </si>
  <si>
    <r>
      <rPr>
        <sz val="10"/>
        <color indexed="8"/>
        <rFont val="宋体"/>
        <charset val="134"/>
      </rPr>
      <t>在建工程</t>
    </r>
    <r>
      <rPr>
        <sz val="10"/>
        <color indexed="8"/>
        <rFont val="Times New Roman"/>
        <charset val="134"/>
      </rPr>
      <t>-</t>
    </r>
    <r>
      <rPr>
        <sz val="10"/>
        <color indexed="8"/>
        <rFont val="宋体"/>
        <charset val="134"/>
      </rPr>
      <t>土建工程余额</t>
    </r>
  </si>
  <si>
    <r>
      <rPr>
        <sz val="10"/>
        <color indexed="8"/>
        <rFont val="宋体"/>
        <charset val="134"/>
      </rPr>
      <t>在建工程</t>
    </r>
    <r>
      <rPr>
        <sz val="10"/>
        <color indexed="8"/>
        <rFont val="Times New Roman"/>
        <charset val="134"/>
      </rPr>
      <t>-</t>
    </r>
    <r>
      <rPr>
        <sz val="10"/>
        <color indexed="8"/>
        <rFont val="宋体"/>
        <charset val="134"/>
      </rPr>
      <t>土建工程</t>
    </r>
  </si>
  <si>
    <t>4-9-2</t>
  </si>
  <si>
    <r>
      <rPr>
        <sz val="10"/>
        <color indexed="8"/>
        <rFont val="宋体"/>
        <charset val="134"/>
      </rPr>
      <t>在建工程</t>
    </r>
    <r>
      <rPr>
        <sz val="10"/>
        <color indexed="8"/>
        <rFont val="Times New Roman"/>
        <charset val="134"/>
      </rPr>
      <t>-</t>
    </r>
    <r>
      <rPr>
        <sz val="10"/>
        <color indexed="8"/>
        <rFont val="宋体"/>
        <charset val="134"/>
      </rPr>
      <t>设备安装工程余额</t>
    </r>
  </si>
  <si>
    <r>
      <rPr>
        <sz val="10"/>
        <color indexed="8"/>
        <rFont val="宋体"/>
        <charset val="134"/>
      </rPr>
      <t>在建工程</t>
    </r>
    <r>
      <rPr>
        <sz val="10"/>
        <color indexed="8"/>
        <rFont val="Times New Roman"/>
        <charset val="134"/>
      </rPr>
      <t>-</t>
    </r>
    <r>
      <rPr>
        <sz val="10"/>
        <color indexed="8"/>
        <rFont val="宋体"/>
        <charset val="134"/>
      </rPr>
      <t>设备安装工程</t>
    </r>
  </si>
  <si>
    <t>4-9-3</t>
  </si>
  <si>
    <r>
      <rPr>
        <sz val="10"/>
        <color indexed="8"/>
        <rFont val="宋体"/>
        <charset val="134"/>
      </rPr>
      <t>在建工程</t>
    </r>
    <r>
      <rPr>
        <sz val="10"/>
        <color indexed="8"/>
        <rFont val="Times New Roman"/>
        <charset val="134"/>
      </rPr>
      <t>-</t>
    </r>
    <r>
      <rPr>
        <sz val="10"/>
        <color indexed="8"/>
        <rFont val="宋体"/>
        <charset val="134"/>
      </rPr>
      <t>待摊投资余额</t>
    </r>
  </si>
  <si>
    <r>
      <rPr>
        <sz val="10"/>
        <color indexed="8"/>
        <rFont val="宋体"/>
        <charset val="134"/>
      </rPr>
      <t>在建工程</t>
    </r>
    <r>
      <rPr>
        <sz val="10"/>
        <color indexed="8"/>
        <rFont val="Times New Roman"/>
        <charset val="134"/>
      </rPr>
      <t>-</t>
    </r>
    <r>
      <rPr>
        <sz val="10"/>
        <color indexed="8"/>
        <rFont val="宋体"/>
        <charset val="134"/>
      </rPr>
      <t>待摊投资</t>
    </r>
  </si>
  <si>
    <t>4-9-4</t>
  </si>
  <si>
    <r>
      <rPr>
        <sz val="10"/>
        <color indexed="8"/>
        <rFont val="宋体"/>
        <charset val="134"/>
      </rPr>
      <t>在建工程</t>
    </r>
    <r>
      <rPr>
        <sz val="10"/>
        <color indexed="8"/>
        <rFont val="Times New Roman"/>
        <charset val="134"/>
      </rPr>
      <t>-</t>
    </r>
    <r>
      <rPr>
        <sz val="10"/>
        <color indexed="8"/>
        <rFont val="宋体"/>
        <charset val="134"/>
      </rPr>
      <t>预付工程款余额</t>
    </r>
  </si>
  <si>
    <r>
      <rPr>
        <sz val="10"/>
        <color indexed="8"/>
        <rFont val="宋体"/>
        <charset val="134"/>
      </rPr>
      <t>在建工程</t>
    </r>
    <r>
      <rPr>
        <sz val="10"/>
        <color indexed="8"/>
        <rFont val="Times New Roman"/>
        <charset val="134"/>
      </rPr>
      <t>-</t>
    </r>
    <r>
      <rPr>
        <sz val="10"/>
        <color indexed="8"/>
        <rFont val="宋体"/>
        <charset val="134"/>
      </rPr>
      <t>预付工程款</t>
    </r>
  </si>
  <si>
    <t>4-9-5</t>
  </si>
  <si>
    <r>
      <rPr>
        <sz val="10"/>
        <color indexed="8"/>
        <rFont val="宋体"/>
        <charset val="134"/>
      </rPr>
      <t>在建工程</t>
    </r>
    <r>
      <rPr>
        <sz val="10"/>
        <color indexed="8"/>
        <rFont val="Times New Roman"/>
        <charset val="134"/>
      </rPr>
      <t>-</t>
    </r>
    <r>
      <rPr>
        <sz val="10"/>
        <color indexed="8"/>
        <rFont val="宋体"/>
        <charset val="134"/>
      </rPr>
      <t>工程物资余额</t>
    </r>
  </si>
  <si>
    <r>
      <rPr>
        <sz val="10"/>
        <color indexed="8"/>
        <rFont val="宋体"/>
        <charset val="134"/>
      </rPr>
      <t>在建工程</t>
    </r>
    <r>
      <rPr>
        <sz val="10"/>
        <color indexed="8"/>
        <rFont val="Times New Roman"/>
        <charset val="134"/>
      </rPr>
      <t>-</t>
    </r>
    <r>
      <rPr>
        <sz val="10"/>
        <color indexed="8"/>
        <rFont val="宋体"/>
        <charset val="134"/>
      </rPr>
      <t>工程物资</t>
    </r>
  </si>
  <si>
    <t>4-9</t>
  </si>
  <si>
    <r>
      <rPr>
        <b/>
        <sz val="10"/>
        <rFont val="宋体"/>
        <charset val="134"/>
      </rPr>
      <t>在建工程余额合计</t>
    </r>
  </si>
  <si>
    <r>
      <rPr>
        <b/>
        <sz val="10"/>
        <rFont val="宋体"/>
        <charset val="134"/>
      </rPr>
      <t>在建工程净值合计</t>
    </r>
  </si>
  <si>
    <r>
      <rPr>
        <sz val="18"/>
        <rFont val="黑体"/>
        <charset val="134"/>
      </rPr>
      <t>在建工程</t>
    </r>
    <r>
      <rPr>
        <sz val="18"/>
        <rFont val="Times New Roman"/>
        <charset val="134"/>
      </rPr>
      <t>—</t>
    </r>
    <r>
      <rPr>
        <sz val="18"/>
        <rFont val="黑体"/>
        <charset val="134"/>
      </rPr>
      <t>土建工程评估明细表</t>
    </r>
  </si>
  <si>
    <r>
      <rPr>
        <sz val="10"/>
        <rFont val="宋体"/>
        <charset val="134"/>
      </rPr>
      <t>表</t>
    </r>
    <r>
      <rPr>
        <sz val="10"/>
        <rFont val="Times New Roman"/>
        <charset val="134"/>
      </rPr>
      <t>4-9-1</t>
    </r>
  </si>
  <si>
    <r>
      <rPr>
        <b/>
        <sz val="10"/>
        <rFont val="宋体"/>
        <charset val="134"/>
      </rPr>
      <t>项目名称</t>
    </r>
  </si>
  <si>
    <r>
      <rPr>
        <b/>
        <sz val="10"/>
        <rFont val="宋体"/>
        <charset val="134"/>
      </rPr>
      <t>建筑面积</t>
    </r>
    <r>
      <rPr>
        <b/>
        <sz val="10"/>
        <rFont val="Times New Roman"/>
        <charset val="134"/>
      </rPr>
      <t>/</t>
    </r>
    <r>
      <rPr>
        <b/>
        <sz val="10"/>
        <rFont val="宋体"/>
        <charset val="134"/>
      </rPr>
      <t>容积</t>
    </r>
  </si>
  <si>
    <r>
      <rPr>
        <b/>
        <sz val="10"/>
        <rFont val="宋体"/>
        <charset val="134"/>
      </rPr>
      <t>开工日期</t>
    </r>
  </si>
  <si>
    <r>
      <rPr>
        <b/>
        <sz val="10"/>
        <rFont val="宋体"/>
        <charset val="134"/>
      </rPr>
      <t>预计完工日期</t>
    </r>
  </si>
  <si>
    <r>
      <rPr>
        <b/>
        <sz val="10"/>
        <rFont val="宋体"/>
        <charset val="134"/>
      </rPr>
      <t>形象进度</t>
    </r>
  </si>
  <si>
    <r>
      <rPr>
        <b/>
        <sz val="10"/>
        <rFont val="宋体"/>
        <charset val="134"/>
      </rPr>
      <t>付款比例</t>
    </r>
  </si>
  <si>
    <r>
      <rPr>
        <sz val="18"/>
        <rFont val="黑体"/>
        <charset val="134"/>
      </rPr>
      <t>在建工程</t>
    </r>
    <r>
      <rPr>
        <sz val="18"/>
        <rFont val="Times New Roman"/>
        <charset val="134"/>
      </rPr>
      <t>—</t>
    </r>
    <r>
      <rPr>
        <sz val="18"/>
        <rFont val="黑体"/>
        <charset val="134"/>
      </rPr>
      <t>设备安装工程评估明细表</t>
    </r>
  </si>
  <si>
    <r>
      <rPr>
        <sz val="10"/>
        <rFont val="宋体"/>
        <charset val="134"/>
      </rPr>
      <t>表</t>
    </r>
    <r>
      <rPr>
        <sz val="10"/>
        <rFont val="Times New Roman"/>
        <charset val="134"/>
      </rPr>
      <t>4-9-2</t>
    </r>
  </si>
  <si>
    <r>
      <rPr>
        <b/>
        <sz val="10"/>
        <rFont val="宋体"/>
        <charset val="134"/>
      </rPr>
      <t>预计完
工日期</t>
    </r>
  </si>
  <si>
    <r>
      <rPr>
        <b/>
        <sz val="10"/>
        <rFont val="宋体"/>
        <charset val="134"/>
      </rPr>
      <t>设备费</t>
    </r>
  </si>
  <si>
    <r>
      <rPr>
        <b/>
        <sz val="10"/>
        <rFont val="宋体"/>
        <charset val="134"/>
      </rPr>
      <t>资金成本</t>
    </r>
  </si>
  <si>
    <r>
      <rPr>
        <b/>
        <sz val="10"/>
        <rFont val="宋体"/>
        <charset val="134"/>
      </rPr>
      <t>安装费及其他</t>
    </r>
  </si>
  <si>
    <r>
      <rPr>
        <b/>
        <sz val="10"/>
        <rFont val="宋体"/>
        <charset val="134"/>
      </rPr>
      <t>合计</t>
    </r>
  </si>
  <si>
    <r>
      <rPr>
        <sz val="18"/>
        <rFont val="黑体"/>
        <charset val="134"/>
      </rPr>
      <t>在建工程</t>
    </r>
    <r>
      <rPr>
        <sz val="18"/>
        <rFont val="Times New Roman"/>
        <charset val="134"/>
      </rPr>
      <t>—</t>
    </r>
    <r>
      <rPr>
        <sz val="18"/>
        <rFont val="黑体"/>
        <charset val="134"/>
      </rPr>
      <t>待摊费用评估明细表</t>
    </r>
  </si>
  <si>
    <r>
      <rPr>
        <sz val="10"/>
        <rFont val="宋体"/>
        <charset val="134"/>
      </rPr>
      <t>表</t>
    </r>
    <r>
      <rPr>
        <sz val="10"/>
        <rFont val="Times New Roman"/>
        <charset val="134"/>
      </rPr>
      <t>4-9-3</t>
    </r>
  </si>
  <si>
    <r>
      <rPr>
        <sz val="18"/>
        <rFont val="黑体"/>
        <charset val="134"/>
      </rPr>
      <t>在建工程</t>
    </r>
    <r>
      <rPr>
        <sz val="18"/>
        <rFont val="Times New Roman"/>
        <charset val="134"/>
      </rPr>
      <t>—</t>
    </r>
    <r>
      <rPr>
        <sz val="18"/>
        <rFont val="黑体"/>
        <charset val="134"/>
      </rPr>
      <t>预付工程款评估明细表</t>
    </r>
  </si>
  <si>
    <r>
      <rPr>
        <sz val="10"/>
        <rFont val="宋体"/>
        <charset val="134"/>
      </rPr>
      <t>表</t>
    </r>
    <r>
      <rPr>
        <sz val="10"/>
        <rFont val="Times New Roman"/>
        <charset val="134"/>
      </rPr>
      <t>4-9-4</t>
    </r>
  </si>
  <si>
    <r>
      <rPr>
        <b/>
        <sz val="10"/>
        <rFont val="宋体"/>
        <charset val="134"/>
      </rPr>
      <t>收款单位名称</t>
    </r>
  </si>
  <si>
    <r>
      <rPr>
        <b/>
        <sz val="10"/>
        <rFont val="宋体"/>
        <charset val="134"/>
      </rPr>
      <t>合同总金额</t>
    </r>
  </si>
  <si>
    <r>
      <rPr>
        <sz val="18"/>
        <rFont val="黑体"/>
        <charset val="134"/>
      </rPr>
      <t>在建工程</t>
    </r>
    <r>
      <rPr>
        <sz val="18"/>
        <rFont val="Times New Roman"/>
        <charset val="134"/>
      </rPr>
      <t>—</t>
    </r>
    <r>
      <rPr>
        <sz val="18"/>
        <rFont val="黑体"/>
        <charset val="134"/>
      </rPr>
      <t>工程物资评估明细表</t>
    </r>
  </si>
  <si>
    <r>
      <rPr>
        <sz val="10"/>
        <rFont val="宋体"/>
        <charset val="134"/>
      </rPr>
      <t>表</t>
    </r>
    <r>
      <rPr>
        <sz val="10"/>
        <rFont val="Times New Roman"/>
        <charset val="134"/>
      </rPr>
      <t>4-9-5</t>
    </r>
  </si>
  <si>
    <r>
      <rPr>
        <b/>
        <sz val="10"/>
        <rFont val="宋体"/>
        <charset val="134"/>
      </rPr>
      <t>工程项目</t>
    </r>
  </si>
  <si>
    <r>
      <rPr>
        <b/>
        <sz val="10"/>
        <rFont val="宋体"/>
        <charset val="134"/>
      </rPr>
      <t>计量
单位</t>
    </r>
  </si>
  <si>
    <t>实际数量</t>
  </si>
  <si>
    <r>
      <rPr>
        <sz val="18"/>
        <rFont val="黑体"/>
        <charset val="134"/>
      </rPr>
      <t>生产性生物资产评估明细表</t>
    </r>
  </si>
  <si>
    <r>
      <rPr>
        <sz val="10"/>
        <rFont val="宋体"/>
        <charset val="134"/>
      </rPr>
      <t>表</t>
    </r>
    <r>
      <rPr>
        <sz val="10"/>
        <rFont val="Times New Roman"/>
        <charset val="134"/>
      </rPr>
      <t>4-10</t>
    </r>
  </si>
  <si>
    <r>
      <rPr>
        <b/>
        <sz val="10"/>
        <rFont val="宋体"/>
        <charset val="134"/>
      </rPr>
      <t>种类</t>
    </r>
  </si>
  <si>
    <r>
      <rPr>
        <b/>
        <sz val="10"/>
        <rFont val="宋体"/>
        <charset val="134"/>
      </rPr>
      <t>群别</t>
    </r>
  </si>
  <si>
    <r>
      <rPr>
        <sz val="18"/>
        <rFont val="黑体"/>
        <charset val="134"/>
      </rPr>
      <t>油气资产评估明细表</t>
    </r>
  </si>
  <si>
    <r>
      <rPr>
        <sz val="10"/>
        <rFont val="宋体"/>
        <charset val="134"/>
      </rPr>
      <t>表</t>
    </r>
    <r>
      <rPr>
        <sz val="10"/>
        <rFont val="Times New Roman"/>
        <charset val="134"/>
      </rPr>
      <t>4-11</t>
    </r>
  </si>
  <si>
    <r>
      <rPr>
        <b/>
        <sz val="10"/>
        <rFont val="宋体"/>
        <charset val="134"/>
      </rPr>
      <t>类别</t>
    </r>
  </si>
  <si>
    <r>
      <rPr>
        <b/>
        <sz val="10"/>
        <rFont val="宋体"/>
        <charset val="134"/>
      </rPr>
      <t>矿区（或油田）</t>
    </r>
  </si>
  <si>
    <r>
      <rPr>
        <b/>
        <sz val="10"/>
        <rFont val="宋体"/>
        <charset val="134"/>
      </rPr>
      <t>形成日期</t>
    </r>
  </si>
  <si>
    <r>
      <rPr>
        <sz val="18"/>
        <rFont val="黑体"/>
        <charset val="134"/>
      </rPr>
      <t>使用权资产评估明细表</t>
    </r>
  </si>
  <si>
    <r>
      <rPr>
        <sz val="10"/>
        <rFont val="宋体"/>
        <charset val="134"/>
      </rPr>
      <t>表</t>
    </r>
    <r>
      <rPr>
        <sz val="10"/>
        <rFont val="Times New Roman"/>
        <charset val="134"/>
      </rPr>
      <t>4-12</t>
    </r>
  </si>
  <si>
    <r>
      <rPr>
        <b/>
        <sz val="10"/>
        <rFont val="宋体"/>
        <charset val="134"/>
      </rPr>
      <t>租赁资产编号</t>
    </r>
  </si>
  <si>
    <r>
      <rPr>
        <b/>
        <sz val="10"/>
        <rFont val="宋体"/>
        <charset val="134"/>
      </rPr>
      <t>租赁资产名称</t>
    </r>
  </si>
  <si>
    <r>
      <rPr>
        <b/>
        <sz val="10"/>
        <rFont val="宋体"/>
        <charset val="134"/>
      </rPr>
      <t>租赁日期</t>
    </r>
  </si>
  <si>
    <r>
      <rPr>
        <sz val="18"/>
        <rFont val="黑体"/>
        <charset val="134"/>
      </rPr>
      <t>无形资产评估汇总表</t>
    </r>
  </si>
  <si>
    <r>
      <rPr>
        <sz val="10"/>
        <rFont val="宋体"/>
        <charset val="134"/>
      </rPr>
      <t>表</t>
    </r>
    <r>
      <rPr>
        <sz val="10"/>
        <rFont val="Times New Roman"/>
        <charset val="134"/>
      </rPr>
      <t>4-13</t>
    </r>
  </si>
  <si>
    <t>4-13-1</t>
  </si>
  <si>
    <r>
      <rPr>
        <sz val="10"/>
        <rFont val="宋体"/>
        <charset val="134"/>
      </rPr>
      <t>无形资产</t>
    </r>
    <r>
      <rPr>
        <sz val="10"/>
        <rFont val="Times New Roman"/>
        <charset val="134"/>
      </rPr>
      <t>-</t>
    </r>
    <r>
      <rPr>
        <sz val="10"/>
        <rFont val="宋体"/>
        <charset val="134"/>
      </rPr>
      <t>土地使用权余额</t>
    </r>
  </si>
  <si>
    <t>无形资产-土地使用权</t>
  </si>
  <si>
    <t>4-13-2</t>
  </si>
  <si>
    <r>
      <rPr>
        <sz val="10"/>
        <rFont val="宋体"/>
        <charset val="134"/>
      </rPr>
      <t>无形资产</t>
    </r>
    <r>
      <rPr>
        <sz val="10"/>
        <rFont val="Times New Roman"/>
        <charset val="134"/>
      </rPr>
      <t>-</t>
    </r>
    <r>
      <rPr>
        <sz val="10"/>
        <rFont val="宋体"/>
        <charset val="134"/>
      </rPr>
      <t>矿业权余额</t>
    </r>
  </si>
  <si>
    <t>无形资产-矿业权</t>
  </si>
  <si>
    <t>4-13-3</t>
  </si>
  <si>
    <t>无形资产-海域使用权余额</t>
  </si>
  <si>
    <t>无形资产-海域使用权</t>
  </si>
  <si>
    <t>4-13-4</t>
  </si>
  <si>
    <r>
      <rPr>
        <sz val="10"/>
        <rFont val="宋体"/>
        <charset val="134"/>
      </rPr>
      <t>无形资产</t>
    </r>
    <r>
      <rPr>
        <sz val="10"/>
        <rFont val="Times New Roman"/>
        <charset val="134"/>
      </rPr>
      <t>-</t>
    </r>
    <r>
      <rPr>
        <sz val="10"/>
        <rFont val="宋体"/>
        <charset val="134"/>
      </rPr>
      <t>其他无形资产余额</t>
    </r>
  </si>
  <si>
    <t>无形资产-其他无形资产</t>
  </si>
  <si>
    <t>4-13</t>
  </si>
  <si>
    <r>
      <rPr>
        <b/>
        <sz val="10"/>
        <rFont val="宋体"/>
        <charset val="134"/>
      </rPr>
      <t>无形资产余额合计</t>
    </r>
  </si>
  <si>
    <r>
      <rPr>
        <b/>
        <sz val="10"/>
        <rFont val="宋体"/>
        <charset val="134"/>
      </rPr>
      <t>无形资产净值合计</t>
    </r>
  </si>
  <si>
    <r>
      <rPr>
        <sz val="18"/>
        <rFont val="黑体"/>
        <charset val="134"/>
      </rPr>
      <t>无形资产</t>
    </r>
    <r>
      <rPr>
        <sz val="18"/>
        <rFont val="Times New Roman"/>
        <charset val="134"/>
      </rPr>
      <t>—</t>
    </r>
    <r>
      <rPr>
        <sz val="18"/>
        <rFont val="黑体"/>
        <charset val="134"/>
      </rPr>
      <t>土地使用权评估明细表</t>
    </r>
  </si>
  <si>
    <r>
      <rPr>
        <sz val="10"/>
        <rFont val="宋体"/>
        <charset val="134"/>
      </rPr>
      <t>表</t>
    </r>
    <r>
      <rPr>
        <sz val="10"/>
        <rFont val="Times New Roman"/>
        <charset val="134"/>
      </rPr>
      <t>4-13-1</t>
    </r>
  </si>
  <si>
    <r>
      <rPr>
        <sz val="18"/>
        <rFont val="黑体"/>
        <charset val="134"/>
      </rPr>
      <t>无形资产</t>
    </r>
    <r>
      <rPr>
        <sz val="18"/>
        <rFont val="Times New Roman"/>
        <charset val="134"/>
      </rPr>
      <t>—</t>
    </r>
    <r>
      <rPr>
        <sz val="18"/>
        <rFont val="黑体"/>
        <charset val="134"/>
      </rPr>
      <t>矿业权评估明细表</t>
    </r>
  </si>
  <si>
    <r>
      <rPr>
        <sz val="10"/>
        <rFont val="宋体"/>
        <charset val="134"/>
      </rPr>
      <t>表</t>
    </r>
    <r>
      <rPr>
        <sz val="10"/>
        <rFont val="Times New Roman"/>
        <charset val="134"/>
      </rPr>
      <t>4-13-2</t>
    </r>
  </si>
  <si>
    <r>
      <rPr>
        <b/>
        <sz val="10"/>
        <rFont val="宋体"/>
        <charset val="134"/>
      </rPr>
      <t>名称、种类（探矿权</t>
    </r>
    <r>
      <rPr>
        <b/>
        <sz val="10"/>
        <rFont val="Times New Roman"/>
        <charset val="134"/>
      </rPr>
      <t>/</t>
    </r>
    <r>
      <rPr>
        <b/>
        <sz val="10"/>
        <rFont val="宋体"/>
        <charset val="134"/>
      </rPr>
      <t>采矿权）</t>
    </r>
  </si>
  <si>
    <r>
      <rPr>
        <b/>
        <sz val="10"/>
        <rFont val="宋体"/>
        <charset val="134"/>
      </rPr>
      <t>勘查（采矿）许可证编号</t>
    </r>
  </si>
  <si>
    <r>
      <rPr>
        <b/>
        <sz val="10"/>
        <rFont val="宋体"/>
        <charset val="134"/>
      </rPr>
      <t>取得方式</t>
    </r>
  </si>
  <si>
    <r>
      <rPr>
        <b/>
        <sz val="10"/>
        <rFont val="宋体"/>
        <charset val="134"/>
      </rPr>
      <t>剩余有效年限</t>
    </r>
  </si>
  <si>
    <r>
      <rPr>
        <b/>
        <sz val="10"/>
        <rFont val="宋体"/>
        <charset val="134"/>
      </rPr>
      <t>勘查开发阶段</t>
    </r>
  </si>
  <si>
    <r>
      <rPr>
        <b/>
        <sz val="10"/>
        <rFont val="宋体"/>
        <charset val="134"/>
      </rPr>
      <t>核定（批准）生产规模</t>
    </r>
  </si>
  <si>
    <r>
      <rPr>
        <sz val="18"/>
        <rFont val="黑体"/>
        <charset val="134"/>
      </rPr>
      <t>无形资产</t>
    </r>
    <r>
      <rPr>
        <sz val="18"/>
        <rFont val="Times New Roman"/>
        <charset val="134"/>
      </rPr>
      <t>—</t>
    </r>
    <r>
      <rPr>
        <sz val="18"/>
        <rFont val="黑体"/>
        <charset val="134"/>
      </rPr>
      <t>海域使用权评估明细表</t>
    </r>
  </si>
  <si>
    <r>
      <rPr>
        <sz val="10"/>
        <rFont val="宋体"/>
        <charset val="134"/>
      </rPr>
      <t>表</t>
    </r>
    <r>
      <rPr>
        <sz val="10"/>
        <rFont val="Times New Roman"/>
        <charset val="134"/>
      </rPr>
      <t>4-13-3</t>
    </r>
  </si>
  <si>
    <r>
      <rPr>
        <b/>
        <sz val="10"/>
        <rFont val="宋体"/>
        <charset val="134"/>
      </rPr>
      <t>海域权证编号</t>
    </r>
  </si>
  <si>
    <r>
      <rPr>
        <b/>
        <sz val="10"/>
        <rFont val="宋体"/>
        <charset val="134"/>
      </rPr>
      <t>海域名称</t>
    </r>
  </si>
  <si>
    <r>
      <rPr>
        <b/>
        <sz val="10"/>
        <rFont val="宋体"/>
        <charset val="134"/>
      </rPr>
      <t>地理位置</t>
    </r>
  </si>
  <si>
    <r>
      <rPr>
        <b/>
        <sz val="10"/>
        <rFont val="宋体"/>
        <charset val="134"/>
      </rPr>
      <t>权利性质</t>
    </r>
  </si>
  <si>
    <r>
      <rPr>
        <b/>
        <sz val="10"/>
        <rFont val="宋体"/>
        <charset val="134"/>
      </rPr>
      <t>证裁用途</t>
    </r>
  </si>
  <si>
    <r>
      <rPr>
        <sz val="18"/>
        <rFont val="黑体"/>
        <charset val="134"/>
      </rPr>
      <t>无形资产</t>
    </r>
    <r>
      <rPr>
        <sz val="18"/>
        <rFont val="Times New Roman"/>
        <charset val="134"/>
      </rPr>
      <t>—</t>
    </r>
    <r>
      <rPr>
        <sz val="18"/>
        <rFont val="黑体"/>
        <charset val="134"/>
      </rPr>
      <t>其他无形资产评估明细表</t>
    </r>
  </si>
  <si>
    <r>
      <rPr>
        <sz val="10"/>
        <rFont val="宋体"/>
        <charset val="134"/>
      </rPr>
      <t>表</t>
    </r>
    <r>
      <rPr>
        <sz val="10"/>
        <rFont val="Times New Roman"/>
        <charset val="134"/>
      </rPr>
      <t>4-13-4</t>
    </r>
  </si>
  <si>
    <r>
      <rPr>
        <b/>
        <sz val="10"/>
        <rFont val="宋体"/>
        <charset val="134"/>
      </rPr>
      <t>无形资产名称和内容</t>
    </r>
  </si>
  <si>
    <r>
      <rPr>
        <b/>
        <sz val="10"/>
        <rFont val="宋体"/>
        <charset val="134"/>
      </rPr>
      <t>法定</t>
    </r>
    <r>
      <rPr>
        <b/>
        <sz val="10"/>
        <rFont val="Times New Roman"/>
        <charset val="134"/>
      </rPr>
      <t>/</t>
    </r>
    <r>
      <rPr>
        <b/>
        <sz val="10"/>
        <rFont val="宋体"/>
        <charset val="134"/>
      </rPr>
      <t>预计使用年限</t>
    </r>
  </si>
  <si>
    <r>
      <rPr>
        <b/>
        <sz val="10"/>
        <rFont val="宋体"/>
        <charset val="134"/>
      </rPr>
      <t>尚可使用年限</t>
    </r>
  </si>
  <si>
    <r>
      <rPr>
        <sz val="18"/>
        <rFont val="黑体"/>
        <charset val="134"/>
      </rPr>
      <t>开发支出评估明细表</t>
    </r>
  </si>
  <si>
    <r>
      <rPr>
        <sz val="10"/>
        <rFont val="宋体"/>
        <charset val="134"/>
      </rPr>
      <t>表</t>
    </r>
    <r>
      <rPr>
        <sz val="10"/>
        <rFont val="Times New Roman"/>
        <charset val="134"/>
      </rPr>
      <t>4-14</t>
    </r>
  </si>
  <si>
    <r>
      <rPr>
        <b/>
        <sz val="10"/>
        <rFont val="宋体"/>
        <charset val="134"/>
      </rPr>
      <t>内容或名称</t>
    </r>
  </si>
  <si>
    <r>
      <rPr>
        <sz val="18"/>
        <rFont val="黑体"/>
        <charset val="134"/>
      </rPr>
      <t>商誉评估明细表</t>
    </r>
  </si>
  <si>
    <r>
      <rPr>
        <sz val="10"/>
        <rFont val="宋体"/>
        <charset val="134"/>
      </rPr>
      <t>表</t>
    </r>
    <r>
      <rPr>
        <sz val="10"/>
        <rFont val="Times New Roman"/>
        <charset val="134"/>
      </rPr>
      <t>4-15</t>
    </r>
  </si>
  <si>
    <t>长期待摊费用评估明细表</t>
  </si>
  <si>
    <r>
      <rPr>
        <sz val="10"/>
        <rFont val="宋体"/>
        <charset val="134"/>
      </rPr>
      <t>表</t>
    </r>
    <r>
      <rPr>
        <sz val="10"/>
        <rFont val="Times New Roman"/>
        <charset val="134"/>
      </rPr>
      <t>4-16</t>
    </r>
  </si>
  <si>
    <r>
      <rPr>
        <b/>
        <sz val="10"/>
        <rFont val="宋体"/>
        <charset val="134"/>
      </rPr>
      <t>费用名称或内容</t>
    </r>
  </si>
  <si>
    <r>
      <rPr>
        <b/>
        <sz val="10"/>
        <rFont val="宋体"/>
        <charset val="134"/>
      </rPr>
      <t>原始发生额</t>
    </r>
  </si>
  <si>
    <r>
      <rPr>
        <b/>
        <sz val="10"/>
        <rFont val="宋体"/>
        <charset val="134"/>
      </rPr>
      <t>预计摊
销月数</t>
    </r>
  </si>
  <si>
    <r>
      <rPr>
        <b/>
        <sz val="10"/>
        <rFont val="宋体"/>
        <charset val="134"/>
      </rPr>
      <t>尚存受
益月数</t>
    </r>
  </si>
  <si>
    <r>
      <rPr>
        <b/>
        <sz val="10"/>
        <rFont val="宋体"/>
        <charset val="134"/>
      </rPr>
      <t>合</t>
    </r>
    <r>
      <rPr>
        <b/>
        <sz val="10"/>
        <rFont val="Times New Roman"/>
        <charset val="134"/>
      </rPr>
      <t xml:space="preserve">                    </t>
    </r>
    <r>
      <rPr>
        <b/>
        <sz val="10"/>
        <rFont val="宋体"/>
        <charset val="134"/>
      </rPr>
      <t>计</t>
    </r>
  </si>
  <si>
    <r>
      <rPr>
        <sz val="18"/>
        <rFont val="黑体"/>
        <charset val="134"/>
      </rPr>
      <t>递延所得税资产评估明细表</t>
    </r>
  </si>
  <si>
    <r>
      <rPr>
        <sz val="10"/>
        <rFont val="宋体"/>
        <charset val="134"/>
      </rPr>
      <t>表</t>
    </r>
    <r>
      <rPr>
        <sz val="10"/>
        <rFont val="Times New Roman"/>
        <charset val="134"/>
      </rPr>
      <t>4-17</t>
    </r>
  </si>
  <si>
    <r>
      <rPr>
        <sz val="18"/>
        <rFont val="黑体"/>
        <charset val="134"/>
      </rPr>
      <t>其他非流动资产评估明细表</t>
    </r>
  </si>
  <si>
    <r>
      <rPr>
        <sz val="10"/>
        <rFont val="宋体"/>
        <charset val="134"/>
      </rPr>
      <t>表</t>
    </r>
    <r>
      <rPr>
        <sz val="10"/>
        <rFont val="Times New Roman"/>
        <charset val="134"/>
      </rPr>
      <t>4-18</t>
    </r>
  </si>
  <si>
    <r>
      <rPr>
        <sz val="18"/>
        <rFont val="黑体"/>
        <charset val="134"/>
      </rPr>
      <t>流动负债评估汇总表</t>
    </r>
  </si>
  <si>
    <r>
      <rPr>
        <sz val="10"/>
        <rFont val="宋体"/>
        <charset val="134"/>
      </rPr>
      <t>表</t>
    </r>
    <r>
      <rPr>
        <sz val="10"/>
        <rFont val="Times New Roman"/>
        <charset val="134"/>
      </rPr>
      <t>5</t>
    </r>
  </si>
  <si>
    <t>5-1</t>
  </si>
  <si>
    <t>5-2</t>
  </si>
  <si>
    <t>5-3</t>
  </si>
  <si>
    <t>5-4</t>
  </si>
  <si>
    <t>5-5</t>
  </si>
  <si>
    <t>5-6</t>
  </si>
  <si>
    <t>5-7</t>
  </si>
  <si>
    <t>5-8</t>
  </si>
  <si>
    <t>5-9</t>
  </si>
  <si>
    <t>5-10</t>
  </si>
  <si>
    <t>5-11</t>
  </si>
  <si>
    <t>5-12</t>
  </si>
  <si>
    <t>5-13</t>
  </si>
  <si>
    <t>5</t>
  </si>
  <si>
    <r>
      <rPr>
        <sz val="18"/>
        <rFont val="黑体"/>
        <charset val="134"/>
      </rPr>
      <t>短期借款评估明细表</t>
    </r>
  </si>
  <si>
    <r>
      <rPr>
        <sz val="10"/>
        <rFont val="宋体"/>
        <charset val="134"/>
      </rPr>
      <t>表</t>
    </r>
    <r>
      <rPr>
        <sz val="10"/>
        <rFont val="Times New Roman"/>
        <charset val="134"/>
      </rPr>
      <t>5-1</t>
    </r>
  </si>
  <si>
    <r>
      <rPr>
        <b/>
        <sz val="10"/>
        <rFont val="宋体"/>
        <charset val="134"/>
      </rPr>
      <t>放款银行或机构名称</t>
    </r>
  </si>
  <si>
    <r>
      <rPr>
        <b/>
        <sz val="10"/>
        <rFont val="宋体"/>
        <charset val="134"/>
      </rPr>
      <t>年利率</t>
    </r>
    <r>
      <rPr>
        <b/>
        <sz val="10"/>
        <rFont val="Times New Roman"/>
        <charset val="134"/>
      </rPr>
      <t>%</t>
    </r>
  </si>
  <si>
    <r>
      <rPr>
        <b/>
        <sz val="10"/>
        <rFont val="宋体"/>
        <charset val="134"/>
      </rPr>
      <t>担保方式</t>
    </r>
  </si>
  <si>
    <r>
      <rPr>
        <b/>
        <sz val="10"/>
        <rFont val="宋体"/>
        <charset val="134"/>
      </rPr>
      <t>外币金额</t>
    </r>
  </si>
  <si>
    <r>
      <rPr>
        <b/>
        <sz val="10"/>
        <rFont val="宋体"/>
        <charset val="134"/>
      </rPr>
      <t>基准日汇率</t>
    </r>
  </si>
  <si>
    <r>
      <rPr>
        <b/>
        <sz val="10"/>
        <rFont val="宋体"/>
        <charset val="134"/>
      </rPr>
      <t>合</t>
    </r>
    <r>
      <rPr>
        <b/>
        <sz val="10"/>
        <rFont val="Times New Roman"/>
        <charset val="134"/>
      </rPr>
      <t xml:space="preserve">                       </t>
    </r>
    <r>
      <rPr>
        <b/>
        <sz val="10"/>
        <rFont val="宋体"/>
        <charset val="134"/>
      </rPr>
      <t>计</t>
    </r>
  </si>
  <si>
    <r>
      <rPr>
        <sz val="18"/>
        <rFont val="黑体"/>
        <charset val="134"/>
      </rPr>
      <t>交易性金融负债评估明细表</t>
    </r>
  </si>
  <si>
    <r>
      <rPr>
        <sz val="10"/>
        <rFont val="宋体"/>
        <charset val="134"/>
      </rPr>
      <t>表</t>
    </r>
    <r>
      <rPr>
        <sz val="10"/>
        <rFont val="Times New Roman"/>
        <charset val="134"/>
      </rPr>
      <t>5-2</t>
    </r>
  </si>
  <si>
    <r>
      <rPr>
        <b/>
        <sz val="10"/>
        <rFont val="宋体"/>
        <charset val="134"/>
      </rPr>
      <t>合</t>
    </r>
    <r>
      <rPr>
        <b/>
        <sz val="10"/>
        <rFont val="Times New Roman"/>
        <charset val="134"/>
      </rPr>
      <t xml:space="preserve">                                    </t>
    </r>
    <r>
      <rPr>
        <b/>
        <sz val="10"/>
        <rFont val="宋体"/>
        <charset val="134"/>
      </rPr>
      <t>计</t>
    </r>
  </si>
  <si>
    <r>
      <rPr>
        <sz val="18"/>
        <rFont val="黑体"/>
        <charset val="134"/>
      </rPr>
      <t>衍生金融负债评估明细表</t>
    </r>
  </si>
  <si>
    <r>
      <rPr>
        <sz val="10"/>
        <rFont val="宋体"/>
        <charset val="134"/>
      </rPr>
      <t>表</t>
    </r>
    <r>
      <rPr>
        <sz val="10"/>
        <rFont val="Times New Roman"/>
        <charset val="134"/>
      </rPr>
      <t>5-3</t>
    </r>
  </si>
  <si>
    <r>
      <rPr>
        <sz val="18"/>
        <rFont val="黑体"/>
        <charset val="134"/>
      </rPr>
      <t>应付票据评估明细表</t>
    </r>
  </si>
  <si>
    <r>
      <rPr>
        <sz val="10"/>
        <rFont val="宋体"/>
        <charset val="134"/>
      </rPr>
      <t>表</t>
    </r>
    <r>
      <rPr>
        <sz val="10"/>
        <rFont val="Times New Roman"/>
        <charset val="134"/>
      </rPr>
      <t>5-4</t>
    </r>
  </si>
  <si>
    <r>
      <rPr>
        <b/>
        <sz val="10"/>
        <rFont val="宋体"/>
        <charset val="134"/>
      </rPr>
      <t>合</t>
    </r>
    <r>
      <rPr>
        <b/>
        <sz val="10"/>
        <rFont val="Times New Roman"/>
        <charset val="134"/>
      </rPr>
      <t xml:space="preserve">                         </t>
    </r>
    <r>
      <rPr>
        <b/>
        <sz val="10"/>
        <rFont val="宋体"/>
        <charset val="134"/>
      </rPr>
      <t>计</t>
    </r>
  </si>
  <si>
    <r>
      <rPr>
        <sz val="18"/>
        <rFont val="黑体"/>
        <charset val="134"/>
      </rPr>
      <t>应付账款评估明细表</t>
    </r>
  </si>
  <si>
    <r>
      <rPr>
        <sz val="10"/>
        <rFont val="宋体"/>
        <charset val="134"/>
      </rPr>
      <t>表</t>
    </r>
    <r>
      <rPr>
        <sz val="10"/>
        <rFont val="Times New Roman"/>
        <charset val="134"/>
      </rPr>
      <t>5-5</t>
    </r>
  </si>
  <si>
    <r>
      <rPr>
        <sz val="18"/>
        <rFont val="黑体"/>
        <charset val="134"/>
      </rPr>
      <t>预收账款评估明细表</t>
    </r>
  </si>
  <si>
    <r>
      <rPr>
        <sz val="10"/>
        <rFont val="宋体"/>
        <charset val="134"/>
      </rPr>
      <t>表</t>
    </r>
    <r>
      <rPr>
        <sz val="10"/>
        <rFont val="Times New Roman"/>
        <charset val="134"/>
      </rPr>
      <t>5-6</t>
    </r>
  </si>
  <si>
    <r>
      <rPr>
        <sz val="18"/>
        <rFont val="黑体"/>
        <charset val="134"/>
      </rPr>
      <t>合同负债评估明细表</t>
    </r>
  </si>
  <si>
    <r>
      <rPr>
        <sz val="10"/>
        <rFont val="宋体"/>
        <charset val="134"/>
      </rPr>
      <t>表</t>
    </r>
    <r>
      <rPr>
        <sz val="10"/>
        <rFont val="Times New Roman"/>
        <charset val="134"/>
      </rPr>
      <t>5-7</t>
    </r>
  </si>
  <si>
    <r>
      <rPr>
        <sz val="18"/>
        <rFont val="黑体"/>
        <charset val="134"/>
      </rPr>
      <t>应付职工薪酬评估明细表</t>
    </r>
  </si>
  <si>
    <r>
      <rPr>
        <sz val="10"/>
        <rFont val="宋体"/>
        <charset val="134"/>
      </rPr>
      <t>表</t>
    </r>
    <r>
      <rPr>
        <sz val="10"/>
        <rFont val="Times New Roman"/>
        <charset val="134"/>
      </rPr>
      <t>5-8</t>
    </r>
  </si>
  <si>
    <r>
      <rPr>
        <sz val="10"/>
        <rFont val="宋体"/>
        <charset val="134"/>
      </rPr>
      <t>工资、奖金、津贴和补贴</t>
    </r>
  </si>
  <si>
    <r>
      <rPr>
        <sz val="10"/>
        <rFont val="宋体"/>
        <charset val="134"/>
      </rPr>
      <t>职工福利费</t>
    </r>
  </si>
  <si>
    <r>
      <rPr>
        <sz val="10"/>
        <rFont val="宋体"/>
        <charset val="134"/>
      </rPr>
      <t>医疗保险费</t>
    </r>
  </si>
  <si>
    <r>
      <rPr>
        <sz val="10"/>
        <rFont val="宋体"/>
        <charset val="134"/>
      </rPr>
      <t>基本养老保险费</t>
    </r>
  </si>
  <si>
    <r>
      <rPr>
        <sz val="10"/>
        <rFont val="宋体"/>
        <charset val="134"/>
      </rPr>
      <t>年金缴费</t>
    </r>
  </si>
  <si>
    <r>
      <rPr>
        <sz val="10"/>
        <rFont val="宋体"/>
        <charset val="134"/>
      </rPr>
      <t>失业保险费</t>
    </r>
  </si>
  <si>
    <r>
      <rPr>
        <sz val="10"/>
        <rFont val="宋体"/>
        <charset val="134"/>
      </rPr>
      <t>工伤保险费</t>
    </r>
  </si>
  <si>
    <r>
      <rPr>
        <sz val="10"/>
        <rFont val="宋体"/>
        <charset val="134"/>
      </rPr>
      <t>生育保险费</t>
    </r>
  </si>
  <si>
    <r>
      <rPr>
        <sz val="10"/>
        <rFont val="宋体"/>
        <charset val="134"/>
      </rPr>
      <t>住房公积金</t>
    </r>
  </si>
  <si>
    <r>
      <rPr>
        <sz val="10"/>
        <rFont val="宋体"/>
        <charset val="134"/>
      </rPr>
      <t>工会经费</t>
    </r>
  </si>
  <si>
    <r>
      <rPr>
        <sz val="10"/>
        <rFont val="宋体"/>
        <charset val="134"/>
      </rPr>
      <t>职工教育经费</t>
    </r>
  </si>
  <si>
    <r>
      <rPr>
        <sz val="10"/>
        <rFont val="宋体"/>
        <charset val="134"/>
      </rPr>
      <t>非货币性福利</t>
    </r>
  </si>
  <si>
    <r>
      <rPr>
        <sz val="10"/>
        <rFont val="宋体"/>
        <charset val="134"/>
      </rPr>
      <t>辞退福利</t>
    </r>
  </si>
  <si>
    <r>
      <rPr>
        <sz val="10"/>
        <rFont val="宋体"/>
        <charset val="134"/>
      </rPr>
      <t>股份支付</t>
    </r>
  </si>
  <si>
    <r>
      <rPr>
        <sz val="10"/>
        <rFont val="宋体"/>
        <charset val="134"/>
      </rPr>
      <t>其他</t>
    </r>
  </si>
  <si>
    <r>
      <rPr>
        <b/>
        <sz val="10"/>
        <rFont val="宋体"/>
        <charset val="134"/>
      </rPr>
      <t>合</t>
    </r>
    <r>
      <rPr>
        <b/>
        <sz val="10"/>
        <rFont val="Times New Roman"/>
        <charset val="134"/>
      </rPr>
      <t xml:space="preserve">                          </t>
    </r>
    <r>
      <rPr>
        <b/>
        <sz val="10"/>
        <rFont val="宋体"/>
        <charset val="134"/>
      </rPr>
      <t>计</t>
    </r>
  </si>
  <si>
    <r>
      <rPr>
        <sz val="18"/>
        <rFont val="黑体"/>
        <charset val="134"/>
      </rPr>
      <t>应交税费评估明细表</t>
    </r>
  </si>
  <si>
    <r>
      <rPr>
        <sz val="10"/>
        <rFont val="宋体"/>
        <charset val="134"/>
      </rPr>
      <t>表</t>
    </r>
    <r>
      <rPr>
        <sz val="10"/>
        <rFont val="Times New Roman"/>
        <charset val="134"/>
      </rPr>
      <t>5-9</t>
    </r>
  </si>
  <si>
    <r>
      <rPr>
        <b/>
        <sz val="10"/>
        <rFont val="宋体"/>
        <charset val="134"/>
      </rPr>
      <t>征税机关</t>
    </r>
  </si>
  <si>
    <r>
      <rPr>
        <b/>
        <sz val="10"/>
        <rFont val="宋体"/>
        <charset val="134"/>
      </rPr>
      <t>税费种类</t>
    </r>
  </si>
  <si>
    <r>
      <rPr>
        <b/>
        <sz val="10"/>
        <rFont val="宋体"/>
        <charset val="134"/>
      </rPr>
      <t>税率</t>
    </r>
  </si>
  <si>
    <r>
      <rPr>
        <b/>
        <sz val="10"/>
        <rFont val="宋体"/>
        <charset val="134"/>
      </rPr>
      <t>合</t>
    </r>
    <r>
      <rPr>
        <b/>
        <sz val="10"/>
        <rFont val="Times New Roman"/>
        <charset val="134"/>
      </rPr>
      <t xml:space="preserve">                             </t>
    </r>
    <r>
      <rPr>
        <b/>
        <sz val="10"/>
        <rFont val="宋体"/>
        <charset val="134"/>
      </rPr>
      <t>计</t>
    </r>
  </si>
  <si>
    <r>
      <rPr>
        <sz val="18"/>
        <rFont val="黑体"/>
        <charset val="134"/>
      </rPr>
      <t>其他应付款评估汇总表</t>
    </r>
  </si>
  <si>
    <r>
      <rPr>
        <sz val="10"/>
        <rFont val="宋体"/>
        <charset val="134"/>
      </rPr>
      <t>表</t>
    </r>
    <r>
      <rPr>
        <sz val="10"/>
        <rFont val="Times New Roman"/>
        <charset val="134"/>
      </rPr>
      <t>5-10</t>
    </r>
  </si>
  <si>
    <t>5-10-1</t>
  </si>
  <si>
    <t>5-10-2</t>
  </si>
  <si>
    <t>其他应付-利息</t>
  </si>
  <si>
    <t>5-10-3</t>
  </si>
  <si>
    <t>其他应付-股利</t>
  </si>
  <si>
    <r>
      <rPr>
        <b/>
        <sz val="10"/>
        <rFont val="宋体"/>
        <charset val="134"/>
      </rPr>
      <t>其他应付款合计</t>
    </r>
  </si>
  <si>
    <r>
      <rPr>
        <sz val="18"/>
        <rFont val="黑体"/>
        <charset val="134"/>
      </rPr>
      <t>其他应付款评估明细表</t>
    </r>
  </si>
  <si>
    <r>
      <rPr>
        <sz val="10"/>
        <rFont val="宋体"/>
        <charset val="134"/>
      </rPr>
      <t>表</t>
    </r>
    <r>
      <rPr>
        <sz val="10"/>
        <rFont val="Times New Roman"/>
        <charset val="134"/>
      </rPr>
      <t>5-10-1</t>
    </r>
  </si>
  <si>
    <r>
      <rPr>
        <sz val="18"/>
        <rFont val="黑体"/>
        <charset val="134"/>
      </rPr>
      <t>应付利息评估明细表</t>
    </r>
  </si>
  <si>
    <r>
      <rPr>
        <sz val="10"/>
        <rFont val="宋体"/>
        <charset val="134"/>
      </rPr>
      <t>表</t>
    </r>
    <r>
      <rPr>
        <sz val="10"/>
        <rFont val="Times New Roman"/>
        <charset val="134"/>
      </rPr>
      <t>5-10-2</t>
    </r>
  </si>
  <si>
    <r>
      <rPr>
        <sz val="18"/>
        <rFont val="黑体"/>
        <charset val="134"/>
      </rPr>
      <t>应付股利评估明细表</t>
    </r>
  </si>
  <si>
    <r>
      <rPr>
        <sz val="10"/>
        <rFont val="宋体"/>
        <charset val="134"/>
      </rPr>
      <t>表</t>
    </r>
    <r>
      <rPr>
        <sz val="10"/>
        <rFont val="Times New Roman"/>
        <charset val="134"/>
      </rPr>
      <t>5-10-3</t>
    </r>
  </si>
  <si>
    <r>
      <rPr>
        <b/>
        <sz val="10"/>
        <rFont val="宋体"/>
        <charset val="134"/>
      </rPr>
      <t>投资单位名称（股东）</t>
    </r>
  </si>
  <si>
    <r>
      <rPr>
        <b/>
        <sz val="10"/>
        <rFont val="宋体"/>
        <charset val="134"/>
      </rPr>
      <t>利润所属期间</t>
    </r>
  </si>
  <si>
    <r>
      <rPr>
        <sz val="18"/>
        <rFont val="黑体"/>
        <charset val="134"/>
      </rPr>
      <t>持有待售负债评估明细表</t>
    </r>
  </si>
  <si>
    <r>
      <rPr>
        <sz val="10"/>
        <rFont val="宋体"/>
        <charset val="134"/>
      </rPr>
      <t>表</t>
    </r>
    <r>
      <rPr>
        <sz val="10"/>
        <rFont val="Times New Roman"/>
        <charset val="134"/>
      </rPr>
      <t>5-11</t>
    </r>
  </si>
  <si>
    <r>
      <rPr>
        <b/>
        <sz val="10"/>
        <rFont val="宋体"/>
        <charset val="134"/>
      </rPr>
      <t>户名（结算对象）</t>
    </r>
  </si>
  <si>
    <r>
      <rPr>
        <sz val="18"/>
        <rFont val="黑体"/>
        <charset val="134"/>
      </rPr>
      <t>一年内到期的非流动负债评估明细表</t>
    </r>
  </si>
  <si>
    <r>
      <rPr>
        <sz val="10"/>
        <rFont val="宋体"/>
        <charset val="134"/>
      </rPr>
      <t>表</t>
    </r>
    <r>
      <rPr>
        <sz val="10"/>
        <rFont val="Times New Roman"/>
        <charset val="134"/>
      </rPr>
      <t>5-12</t>
    </r>
  </si>
  <si>
    <r>
      <rPr>
        <b/>
        <sz val="10"/>
        <rFont val="宋体"/>
        <charset val="134"/>
      </rPr>
      <t>结算项目</t>
    </r>
  </si>
  <si>
    <r>
      <rPr>
        <b/>
        <sz val="10"/>
        <rFont val="宋体"/>
        <charset val="134"/>
      </rPr>
      <t>票面月利率</t>
    </r>
    <r>
      <rPr>
        <b/>
        <sz val="10"/>
        <rFont val="Times New Roman"/>
        <charset val="134"/>
      </rPr>
      <t>%</t>
    </r>
  </si>
  <si>
    <r>
      <rPr>
        <sz val="18"/>
        <rFont val="黑体"/>
        <charset val="134"/>
      </rPr>
      <t>其他流动负债评估明细表</t>
    </r>
  </si>
  <si>
    <r>
      <rPr>
        <sz val="10"/>
        <rFont val="宋体"/>
        <charset val="134"/>
      </rPr>
      <t>表</t>
    </r>
    <r>
      <rPr>
        <sz val="10"/>
        <rFont val="Times New Roman"/>
        <charset val="134"/>
      </rPr>
      <t>5-13</t>
    </r>
  </si>
  <si>
    <r>
      <rPr>
        <sz val="18"/>
        <rFont val="黑体"/>
        <charset val="134"/>
      </rPr>
      <t>非流动负债评估汇总表</t>
    </r>
  </si>
  <si>
    <r>
      <rPr>
        <sz val="10"/>
        <rFont val="宋体"/>
        <charset val="134"/>
      </rPr>
      <t>表</t>
    </r>
    <r>
      <rPr>
        <sz val="10"/>
        <rFont val="Times New Roman"/>
        <charset val="134"/>
      </rPr>
      <t>6</t>
    </r>
  </si>
  <si>
    <t>6-1</t>
  </si>
  <si>
    <t>6-2</t>
  </si>
  <si>
    <t>6-3</t>
  </si>
  <si>
    <t>6-4</t>
  </si>
  <si>
    <t>6-5</t>
  </si>
  <si>
    <t>6-6</t>
  </si>
  <si>
    <t>6-7</t>
  </si>
  <si>
    <t>6-8</t>
  </si>
  <si>
    <t>6</t>
  </si>
  <si>
    <r>
      <rPr>
        <sz val="18"/>
        <rFont val="黑体"/>
        <charset val="134"/>
      </rPr>
      <t>长期借款评估明细表</t>
    </r>
  </si>
  <si>
    <r>
      <rPr>
        <sz val="10"/>
        <rFont val="宋体"/>
        <charset val="134"/>
      </rPr>
      <t>表</t>
    </r>
    <r>
      <rPr>
        <sz val="10"/>
        <rFont val="Times New Roman"/>
        <charset val="134"/>
      </rPr>
      <t>6-1</t>
    </r>
  </si>
  <si>
    <r>
      <rPr>
        <sz val="18"/>
        <rFont val="黑体"/>
        <charset val="134"/>
      </rPr>
      <t>应付债券评估明细表</t>
    </r>
  </si>
  <si>
    <r>
      <rPr>
        <sz val="10"/>
        <rFont val="宋体"/>
        <charset val="134"/>
      </rPr>
      <t>表</t>
    </r>
    <r>
      <rPr>
        <sz val="10"/>
        <rFont val="Times New Roman"/>
        <charset val="134"/>
      </rPr>
      <t>6-2</t>
    </r>
  </si>
  <si>
    <r>
      <rPr>
        <b/>
        <sz val="10"/>
        <rFont val="宋体"/>
        <charset val="134"/>
      </rPr>
      <t>债券发行单位</t>
    </r>
  </si>
  <si>
    <r>
      <rPr>
        <b/>
        <sz val="10"/>
        <rFont val="Times New Roman"/>
        <charset val="134"/>
      </rPr>
      <t xml:space="preserve"> </t>
    </r>
    <r>
      <rPr>
        <b/>
        <sz val="10"/>
        <rFont val="宋体"/>
        <charset val="134"/>
      </rPr>
      <t>备</t>
    </r>
    <r>
      <rPr>
        <b/>
        <sz val="10"/>
        <rFont val="Times New Roman"/>
        <charset val="134"/>
      </rPr>
      <t xml:space="preserve"> </t>
    </r>
    <r>
      <rPr>
        <b/>
        <sz val="10"/>
        <rFont val="宋体"/>
        <charset val="134"/>
      </rPr>
      <t>注</t>
    </r>
  </si>
  <si>
    <r>
      <rPr>
        <sz val="18"/>
        <rFont val="黑体"/>
        <charset val="134"/>
      </rPr>
      <t>租赁负债评估明细表</t>
    </r>
  </si>
  <si>
    <r>
      <rPr>
        <sz val="10"/>
        <rFont val="宋体"/>
        <charset val="134"/>
      </rPr>
      <t>表</t>
    </r>
    <r>
      <rPr>
        <sz val="10"/>
        <rFont val="Times New Roman"/>
        <charset val="134"/>
      </rPr>
      <t>6-3</t>
    </r>
  </si>
  <si>
    <t>户名（结算对象)</t>
  </si>
  <si>
    <r>
      <rPr>
        <sz val="18"/>
        <rFont val="黑体"/>
        <charset val="134"/>
      </rPr>
      <t>长期应付款评估汇总表</t>
    </r>
  </si>
  <si>
    <r>
      <rPr>
        <sz val="10"/>
        <rFont val="宋体"/>
        <charset val="134"/>
      </rPr>
      <t>表</t>
    </r>
    <r>
      <rPr>
        <sz val="10"/>
        <rFont val="Times New Roman"/>
        <charset val="134"/>
      </rPr>
      <t>6-4</t>
    </r>
  </si>
  <si>
    <t>6-4-1</t>
  </si>
  <si>
    <t>6-4-2</t>
  </si>
  <si>
    <t>长期应付-专项应付款</t>
  </si>
  <si>
    <r>
      <rPr>
        <sz val="18"/>
        <rFont val="黑体"/>
        <charset val="134"/>
      </rPr>
      <t>长期应付款评估明细表</t>
    </r>
  </si>
  <si>
    <r>
      <rPr>
        <sz val="10"/>
        <rFont val="宋体"/>
        <charset val="134"/>
      </rPr>
      <t>表</t>
    </r>
    <r>
      <rPr>
        <sz val="10"/>
        <rFont val="Times New Roman"/>
        <charset val="134"/>
      </rPr>
      <t>6-4-1</t>
    </r>
  </si>
  <si>
    <r>
      <rPr>
        <b/>
        <sz val="10"/>
        <rFont val="宋体"/>
        <charset val="134"/>
      </rPr>
      <t>初始额</t>
    </r>
  </si>
  <si>
    <r>
      <rPr>
        <b/>
        <sz val="10"/>
        <rFont val="宋体"/>
        <charset val="134"/>
      </rPr>
      <t>利息及汇率净损失</t>
    </r>
  </si>
  <si>
    <r>
      <rPr>
        <sz val="18"/>
        <rFont val="黑体"/>
        <charset val="134"/>
      </rPr>
      <t>长期应付</t>
    </r>
    <r>
      <rPr>
        <sz val="18"/>
        <rFont val="Times New Roman"/>
        <charset val="134"/>
      </rPr>
      <t>—</t>
    </r>
    <r>
      <rPr>
        <sz val="18"/>
        <rFont val="黑体"/>
        <charset val="134"/>
      </rPr>
      <t>专项应付款评估明细表</t>
    </r>
  </si>
  <si>
    <r>
      <rPr>
        <sz val="10"/>
        <rFont val="宋体"/>
        <charset val="134"/>
      </rPr>
      <t>表</t>
    </r>
    <r>
      <rPr>
        <sz val="10"/>
        <rFont val="Times New Roman"/>
        <charset val="134"/>
      </rPr>
      <t>6-4-2</t>
    </r>
  </si>
  <si>
    <r>
      <rPr>
        <sz val="18"/>
        <rFont val="黑体"/>
        <charset val="134"/>
      </rPr>
      <t>预计负债评估明细表</t>
    </r>
  </si>
  <si>
    <r>
      <rPr>
        <sz val="10"/>
        <rFont val="宋体"/>
        <charset val="134"/>
      </rPr>
      <t>表</t>
    </r>
    <r>
      <rPr>
        <sz val="10"/>
        <rFont val="Times New Roman"/>
        <charset val="134"/>
      </rPr>
      <t>6-5</t>
    </r>
  </si>
  <si>
    <r>
      <rPr>
        <b/>
        <sz val="10"/>
        <rFont val="宋体"/>
        <charset val="134"/>
      </rPr>
      <t>核算内容</t>
    </r>
  </si>
  <si>
    <r>
      <rPr>
        <sz val="18"/>
        <rFont val="黑体"/>
        <charset val="134"/>
      </rPr>
      <t>递延收益评估明细表</t>
    </r>
  </si>
  <si>
    <r>
      <rPr>
        <sz val="10"/>
        <rFont val="宋体"/>
        <charset val="134"/>
      </rPr>
      <t>表</t>
    </r>
    <r>
      <rPr>
        <sz val="10"/>
        <rFont val="Times New Roman"/>
        <charset val="134"/>
      </rPr>
      <t>6-6</t>
    </r>
  </si>
  <si>
    <r>
      <rPr>
        <b/>
        <sz val="10"/>
        <rFont val="宋体"/>
        <charset val="134"/>
      </rPr>
      <t>款项内容</t>
    </r>
  </si>
  <si>
    <r>
      <rPr>
        <sz val="18"/>
        <rFont val="黑体"/>
        <charset val="134"/>
      </rPr>
      <t>递延所得税负债评估明细表</t>
    </r>
  </si>
  <si>
    <r>
      <rPr>
        <sz val="10"/>
        <rFont val="宋体"/>
        <charset val="134"/>
      </rPr>
      <t>表</t>
    </r>
    <r>
      <rPr>
        <sz val="10"/>
        <rFont val="Times New Roman"/>
        <charset val="134"/>
      </rPr>
      <t>6-7</t>
    </r>
  </si>
  <si>
    <r>
      <rPr>
        <b/>
        <sz val="10"/>
        <rFont val="宋体"/>
        <charset val="134"/>
      </rPr>
      <t>内容</t>
    </r>
  </si>
  <si>
    <r>
      <rPr>
        <sz val="18"/>
        <rFont val="黑体"/>
        <charset val="134"/>
      </rPr>
      <t>其他非流动负债评估明细表</t>
    </r>
  </si>
  <si>
    <r>
      <rPr>
        <sz val="10"/>
        <rFont val="宋体"/>
        <charset val="134"/>
      </rPr>
      <t>表</t>
    </r>
    <r>
      <rPr>
        <sz val="10"/>
        <rFont val="Times New Roman"/>
        <charset val="134"/>
      </rPr>
      <t>6-8</t>
    </r>
  </si>
  <si>
    <t/>
  </si>
  <si>
    <t>Book1</t>
  </si>
  <si>
    <t>D:\MICROSOFT OFFICE\OFFICE\xlstart\Book1.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</si>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</sst>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_(&quot;$&quot;* #,##0_);_(&quot;$&quot;* \(#,##0\);_(&quot;$&quot;* &quot;-&quot;??_);_(@_)"/>
    <numFmt numFmtId="178" formatCode="_(&quot;$&quot;* #,##0.00_);_(&quot;$&quot;* \(#,##0.00\);_(&quot;$&quot;* &quot;-&quot;??_);_(@_)"/>
    <numFmt numFmtId="179" formatCode="_ \¥* #,##0.00_ ;_ \¥* \-#,##0.00_ ;_ \¥* &quot;-&quot;??_ ;_ @_ "/>
    <numFmt numFmtId="180" formatCode="_(* #,##0.00_);_(* \(#,##0.00\);_(* &quot;-&quot;??_);_(@_)"/>
    <numFmt numFmtId="181" formatCode="#,##0;\(#,##0\)"/>
    <numFmt numFmtId="182" formatCode="mmm\ dd\,\ yy"/>
    <numFmt numFmtId="183" formatCode="_(&quot;$&quot;* #,##0.0_);_(&quot;$&quot;* \(#,##0.0\);_(&quot;$&quot;* &quot;-&quot;??_);_(@_)"/>
    <numFmt numFmtId="184" formatCode="mm/dd/yy_)"/>
    <numFmt numFmtId="185" formatCode="_(* #,##0_);_(* \(#,##0\);_(* &quot;-&quot;_);_(@_)"/>
    <numFmt numFmtId="186" formatCode="#,##0.00_ "/>
    <numFmt numFmtId="187" formatCode="0.00_);[Red]\(0.00\)"/>
    <numFmt numFmtId="188" formatCode="_([$€-2]* #,##0.00_);_([$€-2]* \(#,##0.00\);_([$€-2]* &quot;-&quot;??_)"/>
    <numFmt numFmtId="189" formatCode="yyyy/mm"/>
    <numFmt numFmtId="190" formatCode="0.00_ "/>
    <numFmt numFmtId="191" formatCode="yyyy/mm/dd"/>
    <numFmt numFmtId="192" formatCode="000000"/>
    <numFmt numFmtId="193" formatCode="yyyy&quot;年&quot;m&quot;月&quot;;@"/>
    <numFmt numFmtId="194" formatCode="#,##0.00;\(#,##0.00\)"/>
    <numFmt numFmtId="195" formatCode="0_ "/>
  </numFmts>
  <fonts count="101">
    <font>
      <sz val="12"/>
      <name val="Times New Roman"/>
      <charset val="134"/>
    </font>
    <font>
      <sz val="10"/>
      <name val="Arial"/>
      <charset val="134"/>
    </font>
    <font>
      <sz val="10"/>
      <name val="宋体"/>
      <charset val="134"/>
    </font>
    <font>
      <b/>
      <sz val="10"/>
      <color indexed="10"/>
      <name val="Arial"/>
      <charset val="134"/>
    </font>
    <font>
      <b/>
      <sz val="10"/>
      <color indexed="8"/>
      <name val="Arial"/>
      <charset val="134"/>
    </font>
    <font>
      <sz val="8"/>
      <name val="Times New Roman"/>
      <charset val="134"/>
    </font>
    <font>
      <sz val="18"/>
      <name val="Times New Roman"/>
      <charset val="134"/>
    </font>
    <font>
      <b/>
      <sz val="10"/>
      <name val="Times New Roman"/>
      <charset val="134"/>
    </font>
    <font>
      <sz val="10"/>
      <name val="Times New Roman"/>
      <charset val="134"/>
    </font>
    <font>
      <u/>
      <sz val="8"/>
      <color indexed="12"/>
      <name val="Times New Roman"/>
      <charset val="134"/>
    </font>
    <font>
      <u/>
      <sz val="8"/>
      <color rgb="FF800080"/>
      <name val="Times New Roman"/>
      <charset val="134"/>
    </font>
    <font>
      <u/>
      <sz val="8"/>
      <color rgb="FF800080"/>
      <name val="宋体"/>
      <charset val="134"/>
    </font>
    <font>
      <sz val="10"/>
      <color indexed="8"/>
      <name val="Times New Roman"/>
      <charset val="134"/>
    </font>
    <font>
      <sz val="18"/>
      <name val="黑体"/>
      <charset val="134"/>
    </font>
    <font>
      <b/>
      <sz val="12"/>
      <name val="Times New Roman"/>
      <charset val="134"/>
    </font>
    <font>
      <b/>
      <sz val="10"/>
      <name val="宋体"/>
      <charset val="134"/>
    </font>
    <font>
      <b/>
      <sz val="10"/>
      <name val="方正书宋_GBK"/>
      <charset val="134"/>
    </font>
    <font>
      <sz val="10"/>
      <color rgb="FFFF0000"/>
      <name val="方正书宋_GBK"/>
      <charset val="134"/>
    </font>
    <font>
      <sz val="10"/>
      <color rgb="FFFF0000"/>
      <name val="Times New Roman"/>
      <charset val="134"/>
    </font>
    <font>
      <sz val="10"/>
      <color rgb="FFFF0000"/>
      <name val="宋体"/>
      <charset val="134"/>
    </font>
    <font>
      <sz val="9"/>
      <name val="宋体"/>
      <charset val="134"/>
    </font>
    <font>
      <sz val="11"/>
      <name val="Times New Roman"/>
      <charset val="134"/>
    </font>
    <font>
      <sz val="11"/>
      <name val="宋体"/>
      <charset val="134"/>
    </font>
    <font>
      <sz val="14"/>
      <name val="Times New Roman"/>
      <charset val="134"/>
    </font>
    <font>
      <b/>
      <sz val="9"/>
      <name val="Times New Roman"/>
      <charset val="134"/>
    </font>
    <font>
      <b/>
      <sz val="10"/>
      <color indexed="8"/>
      <name val="Times New Roman"/>
      <charset val="134"/>
    </font>
    <font>
      <sz val="10"/>
      <color rgb="FF000000"/>
      <name val="Times New Roman"/>
      <charset val="134"/>
    </font>
    <font>
      <sz val="10"/>
      <color indexed="10"/>
      <name val="Times New Roman"/>
      <charset val="134"/>
    </font>
    <font>
      <b/>
      <sz val="10"/>
      <color indexed="10"/>
      <name val="Times New Roman"/>
      <charset val="134"/>
    </font>
    <font>
      <sz val="16"/>
      <name val="宋体"/>
      <charset val="134"/>
    </font>
    <font>
      <sz val="16"/>
      <name val="Times New Roman"/>
      <charset val="134"/>
    </font>
    <font>
      <b/>
      <sz val="16"/>
      <name val="Times New Roman"/>
      <charset val="134"/>
    </font>
    <font>
      <u/>
      <sz val="10"/>
      <color rgb="FF800080"/>
      <name val="宋体"/>
      <charset val="134"/>
    </font>
    <font>
      <b/>
      <sz val="16"/>
      <name val="宋体"/>
      <charset val="134"/>
    </font>
    <font>
      <b/>
      <sz val="16"/>
      <name val="黑体"/>
      <charset val="134"/>
    </font>
    <font>
      <b/>
      <sz val="10"/>
      <color indexed="10"/>
      <name val="宋体"/>
      <charset val="134"/>
    </font>
    <font>
      <sz val="20"/>
      <color indexed="10"/>
      <name val="黑体"/>
      <charset val="134"/>
    </font>
    <font>
      <b/>
      <sz val="22"/>
      <name val="宋体"/>
      <charset val="134"/>
    </font>
    <font>
      <u/>
      <sz val="10"/>
      <color indexed="12"/>
      <name val="宋体"/>
      <charset val="134"/>
    </font>
    <font>
      <sz val="10"/>
      <name val="仿宋_GB2312"/>
      <charset val="134"/>
    </font>
    <font>
      <sz val="10"/>
      <color indexed="10"/>
      <name val="宋体"/>
      <charset val="134"/>
    </font>
    <font>
      <b/>
      <sz val="20"/>
      <color indexed="10"/>
      <name val="黑体"/>
      <charset val="134"/>
    </font>
    <font>
      <b/>
      <u/>
      <sz val="10"/>
      <name val="黑体"/>
      <charset val="134"/>
    </font>
    <font>
      <b/>
      <sz val="10"/>
      <name val="黑体"/>
      <charset val="134"/>
    </font>
    <font>
      <sz val="9"/>
      <name val="Times New Roman"/>
      <charset val="134"/>
    </font>
    <font>
      <b/>
      <sz val="14"/>
      <name val="宋体"/>
      <charset val="134"/>
    </font>
    <font>
      <u/>
      <sz val="9"/>
      <color rgb="FF800080"/>
      <name val="宋体"/>
      <charset val="134"/>
    </font>
    <font>
      <u/>
      <sz val="9"/>
      <color indexed="12"/>
      <name val="宋体"/>
      <charset val="134"/>
    </font>
    <font>
      <sz val="24"/>
      <color indexed="11"/>
      <name val="Times New Roman"/>
      <charset val="134"/>
    </font>
    <font>
      <sz val="20"/>
      <color indexed="10"/>
      <name val="Times New Roman"/>
      <charset val="134"/>
    </font>
    <font>
      <b/>
      <sz val="24"/>
      <color indexed="12"/>
      <name val="隶书"/>
      <charset val="134"/>
    </font>
    <font>
      <b/>
      <sz val="24"/>
      <color indexed="12"/>
      <name val="Times New Roman"/>
      <charset val="134"/>
    </font>
    <font>
      <b/>
      <sz val="12"/>
      <color indexed="12"/>
      <name val="宋体"/>
      <charset val="134"/>
    </font>
    <font>
      <b/>
      <sz val="12"/>
      <color indexed="12"/>
      <name val="Times New Roman"/>
      <charset val="134"/>
    </font>
    <font>
      <sz val="24"/>
      <color indexed="50"/>
      <name val="Times New Roman"/>
      <charset val="134"/>
    </font>
    <font>
      <sz val="10"/>
      <color indexed="12"/>
      <name val="宋体"/>
      <charset val="134"/>
    </font>
    <font>
      <sz val="10"/>
      <color indexed="12"/>
      <name val="Times New Roman"/>
      <charset val="134"/>
    </font>
    <font>
      <sz val="10"/>
      <color indexed="21"/>
      <name val="Times New Roman"/>
      <charset val="134"/>
    </font>
    <font>
      <sz val="10"/>
      <color indexed="50"/>
      <name val="Times New Roman"/>
      <charset val="134"/>
    </font>
    <font>
      <b/>
      <i/>
      <sz val="10"/>
      <color indexed="56"/>
      <name val="Times New Roman"/>
      <charset val="134"/>
    </font>
    <font>
      <sz val="12"/>
      <color indexed="16"/>
      <name val="Times New Roman"/>
      <charset val="134"/>
    </font>
    <font>
      <sz val="8"/>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indexed="12"/>
      <name val="宋体"/>
      <charset val="134"/>
    </font>
    <font>
      <sz val="20"/>
      <name val="Letter Gothic (W1)"/>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8"/>
      <name val="Arial"/>
      <charset val="134"/>
    </font>
    <font>
      <sz val="12"/>
      <name val="宋体"/>
      <charset val="134"/>
    </font>
    <font>
      <b/>
      <sz val="12"/>
      <name val="Arial"/>
      <charset val="134"/>
    </font>
    <font>
      <sz val="11"/>
      <name val="ＭＳ Ｐゴシック"/>
      <charset val="134"/>
    </font>
    <font>
      <sz val="12"/>
      <name val="楷体"/>
      <charset val="134"/>
    </font>
    <font>
      <sz val="11"/>
      <name val="蹈框"/>
      <charset val="134"/>
    </font>
    <font>
      <sz val="12"/>
      <name val="바탕체"/>
      <charset val="134"/>
    </font>
    <font>
      <u/>
      <sz val="8"/>
      <color indexed="12"/>
      <name val="宋体"/>
      <charset val="134"/>
    </font>
    <font>
      <b/>
      <vertAlign val="superscript"/>
      <sz val="10"/>
      <name val="Times New Roman"/>
      <charset val="134"/>
    </font>
    <font>
      <sz val="10"/>
      <color indexed="8"/>
      <name val="宋体"/>
      <charset val="134"/>
    </font>
    <font>
      <sz val="14"/>
      <name val="黑体"/>
      <charset val="134"/>
    </font>
    <font>
      <b/>
      <sz val="9"/>
      <name val="宋体"/>
      <charset val="134"/>
    </font>
    <font>
      <b/>
      <vertAlign val="superscript"/>
      <sz val="9"/>
      <name val="Times New Roman"/>
      <charset val="134"/>
    </font>
    <font>
      <b/>
      <sz val="10"/>
      <color indexed="8"/>
      <name val="宋体"/>
      <charset val="134"/>
    </font>
    <font>
      <sz val="10"/>
      <color rgb="FF000000"/>
      <name val="宋体"/>
      <charset val="134"/>
    </font>
    <font>
      <b/>
      <sz val="10"/>
      <color indexed="10"/>
      <name val="仿宋_GB2312"/>
      <charset val="134"/>
    </font>
    <font>
      <sz val="9"/>
      <name val="宋体"/>
      <charset val="134"/>
    </font>
    <font>
      <b/>
      <sz val="9"/>
      <name val="宋体"/>
      <charset val="134"/>
    </font>
  </fonts>
  <fills count="4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indexed="41"/>
        <bgColor indexed="64"/>
      </patternFill>
    </fill>
    <fill>
      <patternFill patternType="solid">
        <fgColor theme="0" tint="-0.249977111117893"/>
        <bgColor indexed="64"/>
      </patternFill>
    </fill>
    <fill>
      <patternFill patternType="solid">
        <fgColor indexed="22"/>
        <bgColor indexed="64"/>
      </patternFill>
    </fill>
    <fill>
      <patternFill patternType="solid">
        <fgColor rgb="FF23FDB8"/>
        <bgColor indexed="64"/>
      </patternFill>
    </fill>
    <fill>
      <patternFill patternType="solid">
        <fgColor theme="8" tint="0.399945066682943"/>
        <bgColor indexed="64"/>
      </patternFill>
    </fill>
    <fill>
      <patternFill patternType="solid">
        <fgColor theme="8" tint="0.599993896298105"/>
        <bgColor indexed="64"/>
      </patternFill>
    </fill>
    <fill>
      <patternFill patternType="lightGray">
        <bgColor indexed="55"/>
      </patternFill>
    </fill>
    <fill>
      <patternFill patternType="solid">
        <fgColor indexed="4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8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double">
        <color auto="1"/>
      </right>
      <top style="thin">
        <color auto="1"/>
      </top>
      <bottom/>
      <diagonal/>
    </border>
    <border>
      <left style="thin">
        <color auto="1"/>
      </left>
      <right/>
      <top style="thin">
        <color auto="1"/>
      </top>
      <bottom/>
      <diagonal/>
    </border>
    <border>
      <left style="thin">
        <color auto="1"/>
      </left>
      <right style="double">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medium">
        <color auto="1"/>
      </right>
      <top style="thin">
        <color auto="1"/>
      </top>
      <bottom style="double">
        <color auto="1"/>
      </bottom>
      <diagonal/>
    </border>
    <border>
      <left style="thin">
        <color auto="1"/>
      </left>
      <right style="medium">
        <color auto="1"/>
      </right>
      <top style="thin">
        <color auto="1"/>
      </top>
      <bottom style="medium">
        <color auto="1"/>
      </bottom>
      <diagonal/>
    </border>
    <border>
      <left/>
      <right/>
      <top style="double">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top/>
      <bottom style="medium">
        <color auto="1"/>
      </bottom>
      <diagonal/>
    </border>
    <border>
      <left/>
      <right/>
      <top/>
      <bottom style="double">
        <color indexed="9"/>
      </bottom>
      <diagonal/>
    </border>
    <border>
      <left style="double">
        <color indexed="9"/>
      </left>
      <right/>
      <top style="double">
        <color indexed="9"/>
      </top>
      <bottom/>
      <diagonal/>
    </border>
    <border>
      <left/>
      <right/>
      <top style="double">
        <color indexed="9"/>
      </top>
      <bottom/>
      <diagonal/>
    </border>
    <border>
      <left style="double">
        <color indexed="9"/>
      </left>
      <right style="double">
        <color indexed="8"/>
      </right>
      <top/>
      <bottom/>
      <diagonal/>
    </border>
    <border>
      <left style="double">
        <color indexed="8"/>
      </left>
      <right/>
      <top style="double">
        <color indexed="8"/>
      </top>
      <bottom/>
      <diagonal/>
    </border>
    <border>
      <left/>
      <right/>
      <top style="double">
        <color indexed="8"/>
      </top>
      <bottom/>
      <diagonal/>
    </border>
    <border>
      <left style="double">
        <color indexed="8"/>
      </left>
      <right/>
      <top/>
      <bottom/>
      <diagonal/>
    </border>
    <border>
      <left/>
      <right/>
      <top style="thin">
        <color auto="1"/>
      </top>
      <bottom style="medium">
        <color auto="1"/>
      </bottom>
      <diagonal/>
    </border>
    <border>
      <left style="double">
        <color indexed="9"/>
      </left>
      <right/>
      <top/>
      <bottom style="double">
        <color indexed="8"/>
      </bottom>
      <diagonal/>
    </border>
    <border>
      <left/>
      <right/>
      <top/>
      <bottom style="double">
        <color indexed="8"/>
      </bottom>
      <diagonal/>
    </border>
    <border>
      <left/>
      <right style="thin">
        <color auto="1"/>
      </right>
      <top style="double">
        <color indexed="9"/>
      </top>
      <bottom/>
      <diagonal/>
    </border>
    <border>
      <left/>
      <right style="double">
        <color indexed="9"/>
      </right>
      <top style="double">
        <color indexed="8"/>
      </top>
      <bottom/>
      <diagonal/>
    </border>
    <border>
      <left style="double">
        <color indexed="9"/>
      </left>
      <right style="thin">
        <color auto="1"/>
      </right>
      <top/>
      <bottom/>
      <diagonal/>
    </border>
    <border>
      <left/>
      <right style="double">
        <color indexed="9"/>
      </right>
      <top/>
      <bottom/>
      <diagonal/>
    </border>
    <border>
      <left/>
      <right style="medium">
        <color auto="1"/>
      </right>
      <top style="thin">
        <color auto="1"/>
      </top>
      <bottom style="medium">
        <color auto="1"/>
      </bottom>
      <diagonal/>
    </border>
    <border>
      <left/>
      <right style="thin">
        <color auto="1"/>
      </right>
      <top/>
      <bottom style="double">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3">
    <xf numFmtId="0" fontId="0" fillId="0" borderId="0"/>
    <xf numFmtId="10" fontId="61" fillId="6" borderId="7" applyNumberFormat="0" applyBorder="0" applyAlignment="0" applyProtection="0"/>
    <xf numFmtId="42" fontId="62" fillId="0" borderId="0" applyFont="0" applyFill="0" applyBorder="0" applyAlignment="0" applyProtection="0">
      <alignment vertical="center"/>
    </xf>
    <xf numFmtId="0" fontId="63" fillId="16" borderId="0" applyNumberFormat="0" applyBorder="0" applyAlignment="0" applyProtection="0">
      <alignment vertical="center"/>
    </xf>
    <xf numFmtId="0" fontId="64" fillId="17" borderId="81" applyNumberFormat="0" applyAlignment="0" applyProtection="0">
      <alignment vertical="center"/>
    </xf>
    <xf numFmtId="44" fontId="62" fillId="0" borderId="0" applyFont="0" applyFill="0" applyBorder="0" applyAlignment="0" applyProtection="0">
      <alignment vertical="center"/>
    </xf>
    <xf numFmtId="41" fontId="62" fillId="0" borderId="0" applyFont="0" applyFill="0" applyBorder="0" applyAlignment="0" applyProtection="0">
      <alignment vertical="center"/>
    </xf>
    <xf numFmtId="0" fontId="63" fillId="18" borderId="0" applyNumberFormat="0" applyBorder="0" applyAlignment="0" applyProtection="0">
      <alignment vertical="center"/>
    </xf>
    <xf numFmtId="0" fontId="65" fillId="19" borderId="0" applyNumberFormat="0" applyBorder="0" applyAlignment="0" applyProtection="0">
      <alignment vertical="center"/>
    </xf>
    <xf numFmtId="43" fontId="0" fillId="0" borderId="0" applyFont="0" applyFill="0" applyBorder="0" applyAlignment="0" applyProtection="0"/>
    <xf numFmtId="0" fontId="66" fillId="20" borderId="0" applyNumberFormat="0" applyBorder="0" applyAlignment="0" applyProtection="0">
      <alignment vertical="center"/>
    </xf>
    <xf numFmtId="0" fontId="67" fillId="0" borderId="0" applyNumberFormat="0" applyFill="0" applyBorder="0" applyAlignment="0" applyProtection="0">
      <alignment vertical="top"/>
      <protection locked="0"/>
    </xf>
    <xf numFmtId="176" fontId="68" fillId="0" borderId="0" applyFont="0" applyFill="0" applyBorder="0" applyAlignment="0" applyProtection="0"/>
    <xf numFmtId="9" fontId="0" fillId="0" borderId="0" applyFont="0" applyFill="0" applyBorder="0" applyAlignment="0" applyProtection="0"/>
    <xf numFmtId="0" fontId="69" fillId="0" borderId="0" applyNumberFormat="0" applyFill="0" applyBorder="0" applyAlignment="0" applyProtection="0">
      <alignment vertical="center"/>
    </xf>
    <xf numFmtId="0" fontId="62" fillId="21" borderId="82" applyNumberFormat="0" applyFont="0" applyAlignment="0" applyProtection="0">
      <alignment vertical="center"/>
    </xf>
    <xf numFmtId="0" fontId="66" fillId="22" borderId="0" applyNumberFormat="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0" fillId="0" borderId="0"/>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83" applyNumberFormat="0" applyFill="0" applyAlignment="0" applyProtection="0">
      <alignment vertical="center"/>
    </xf>
    <xf numFmtId="0" fontId="75" fillId="0" borderId="83" applyNumberFormat="0" applyFill="0" applyAlignment="0" applyProtection="0">
      <alignment vertical="center"/>
    </xf>
    <xf numFmtId="0" fontId="66" fillId="23" borderId="0" applyNumberFormat="0" applyBorder="0" applyAlignment="0" applyProtection="0">
      <alignment vertical="center"/>
    </xf>
    <xf numFmtId="0" fontId="70" fillId="0" borderId="84" applyNumberFormat="0" applyFill="0" applyAlignment="0" applyProtection="0">
      <alignment vertical="center"/>
    </xf>
    <xf numFmtId="0" fontId="66" fillId="24" borderId="0" applyNumberFormat="0" applyBorder="0" applyAlignment="0" applyProtection="0">
      <alignment vertical="center"/>
    </xf>
    <xf numFmtId="0" fontId="76" fillId="25" borderId="85" applyNumberFormat="0" applyAlignment="0" applyProtection="0">
      <alignment vertical="center"/>
    </xf>
    <xf numFmtId="0" fontId="77" fillId="25" borderId="81" applyNumberFormat="0" applyAlignment="0" applyProtection="0">
      <alignment vertical="center"/>
    </xf>
    <xf numFmtId="0" fontId="78" fillId="26" borderId="86" applyNumberFormat="0" applyAlignment="0" applyProtection="0">
      <alignment vertical="center"/>
    </xf>
    <xf numFmtId="0" fontId="63" fillId="27" borderId="0" applyNumberFormat="0" applyBorder="0" applyAlignment="0" applyProtection="0">
      <alignment vertical="center"/>
    </xf>
    <xf numFmtId="0" fontId="66" fillId="28" borderId="0" applyNumberFormat="0" applyBorder="0" applyAlignment="0" applyProtection="0">
      <alignment vertical="center"/>
    </xf>
    <xf numFmtId="0" fontId="79" fillId="0" borderId="87" applyNumberFormat="0" applyFill="0" applyAlignment="0" applyProtection="0">
      <alignment vertical="center"/>
    </xf>
    <xf numFmtId="0" fontId="80" fillId="0" borderId="88" applyNumberFormat="0" applyFill="0" applyAlignment="0" applyProtection="0">
      <alignment vertical="center"/>
    </xf>
    <xf numFmtId="0" fontId="81" fillId="29" borderId="0" applyNumberFormat="0" applyBorder="0" applyAlignment="0" applyProtection="0">
      <alignment vertical="center"/>
    </xf>
    <xf numFmtId="0" fontId="82" fillId="30" borderId="0" applyNumberFormat="0" applyBorder="0" applyAlignment="0" applyProtection="0">
      <alignment vertical="center"/>
    </xf>
    <xf numFmtId="0" fontId="63" fillId="31" borderId="0" applyNumberFormat="0" applyBorder="0" applyAlignment="0" applyProtection="0">
      <alignment vertical="center"/>
    </xf>
    <xf numFmtId="0" fontId="66" fillId="32" borderId="0" applyNumberFormat="0" applyBorder="0" applyAlignment="0" applyProtection="0">
      <alignment vertical="center"/>
    </xf>
    <xf numFmtId="0" fontId="63" fillId="33" borderId="0" applyNumberFormat="0" applyBorder="0" applyAlignment="0" applyProtection="0">
      <alignment vertical="center"/>
    </xf>
    <xf numFmtId="0" fontId="63" fillId="34" borderId="0" applyNumberFormat="0" applyBorder="0" applyAlignment="0" applyProtection="0">
      <alignment vertical="center"/>
    </xf>
    <xf numFmtId="0" fontId="63" fillId="35" borderId="0" applyNumberFormat="0" applyBorder="0" applyAlignment="0" applyProtection="0">
      <alignment vertical="center"/>
    </xf>
    <xf numFmtId="0" fontId="63" fillId="36" borderId="0" applyNumberFormat="0" applyBorder="0" applyAlignment="0" applyProtection="0">
      <alignment vertical="center"/>
    </xf>
    <xf numFmtId="0" fontId="66" fillId="37" borderId="0" applyNumberFormat="0" applyBorder="0" applyAlignment="0" applyProtection="0">
      <alignment vertical="center"/>
    </xf>
    <xf numFmtId="0" fontId="66" fillId="38" borderId="0" applyNumberFormat="0" applyBorder="0" applyAlignment="0" applyProtection="0">
      <alignment vertical="center"/>
    </xf>
    <xf numFmtId="0" fontId="8" fillId="0" borderId="0"/>
    <xf numFmtId="0" fontId="63" fillId="39" borderId="0" applyNumberFormat="0" applyBorder="0" applyAlignment="0" applyProtection="0">
      <alignment vertical="center"/>
    </xf>
    <xf numFmtId="0" fontId="63" fillId="40" borderId="0" applyNumberFormat="0" applyBorder="0" applyAlignment="0" applyProtection="0">
      <alignment vertical="center"/>
    </xf>
    <xf numFmtId="0" fontId="66" fillId="41" borderId="0" applyNumberFormat="0" applyBorder="0" applyAlignment="0" applyProtection="0">
      <alignment vertical="center"/>
    </xf>
    <xf numFmtId="0" fontId="63" fillId="13" borderId="0" applyNumberFormat="0" applyBorder="0" applyAlignment="0" applyProtection="0">
      <alignment vertical="center"/>
    </xf>
    <xf numFmtId="0" fontId="66" fillId="42" borderId="0" applyNumberFormat="0" applyBorder="0" applyAlignment="0" applyProtection="0">
      <alignment vertical="center"/>
    </xf>
    <xf numFmtId="0" fontId="66" fillId="43" borderId="0" applyNumberFormat="0" applyBorder="0" applyAlignment="0" applyProtection="0">
      <alignment vertical="center"/>
    </xf>
    <xf numFmtId="0" fontId="63" fillId="44" borderId="0" applyNumberFormat="0" applyBorder="0" applyAlignment="0" applyProtection="0">
      <alignment vertical="center"/>
    </xf>
    <xf numFmtId="180" fontId="0" fillId="0" borderId="0" applyFont="0" applyFill="0" applyBorder="0" applyAlignment="0" applyProtection="0"/>
    <xf numFmtId="0" fontId="66" fillId="45" borderId="0" applyNumberFormat="0" applyBorder="0" applyAlignment="0" applyProtection="0">
      <alignment vertical="center"/>
    </xf>
    <xf numFmtId="0" fontId="0" fillId="0" borderId="0"/>
    <xf numFmtId="0" fontId="83" fillId="0" borderId="5">
      <alignment horizontal="center"/>
    </xf>
    <xf numFmtId="38" fontId="61" fillId="10"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xf numFmtId="178" fontId="68" fillId="0" borderId="0" applyFont="0" applyFill="0" applyBorder="0" applyAlignment="0" applyProtection="0"/>
    <xf numFmtId="0" fontId="84" fillId="0" borderId="0"/>
    <xf numFmtId="0" fontId="85" fillId="0" borderId="63" applyNumberFormat="0" applyAlignment="0" applyProtection="0">
      <alignment horizontal="left" vertical="center"/>
    </xf>
    <xf numFmtId="0" fontId="85" fillId="0" borderId="14">
      <alignment horizontal="left" vertical="center"/>
    </xf>
    <xf numFmtId="39" fontId="84" fillId="0" borderId="0"/>
    <xf numFmtId="0" fontId="8" fillId="0" borderId="0"/>
    <xf numFmtId="0" fontId="8" fillId="0" borderId="0"/>
    <xf numFmtId="0" fontId="86" fillId="0" borderId="0" applyFont="0" applyFill="0" applyBorder="0" applyAlignment="0" applyProtection="0"/>
    <xf numFmtId="10" fontId="1" fillId="0" borderId="0" applyFont="0" applyFill="0" applyBorder="0" applyAlignment="0" applyProtection="0"/>
    <xf numFmtId="0" fontId="62" fillId="0" borderId="0">
      <alignment vertical="center"/>
    </xf>
    <xf numFmtId="0" fontId="2" fillId="0" borderId="0"/>
    <xf numFmtId="0" fontId="84" fillId="0" borderId="0"/>
    <xf numFmtId="0" fontId="0" fillId="0" borderId="0"/>
    <xf numFmtId="0" fontId="84" fillId="0" borderId="0"/>
    <xf numFmtId="0" fontId="84" fillId="0" borderId="0"/>
    <xf numFmtId="0" fontId="22" fillId="0" borderId="0"/>
    <xf numFmtId="0" fontId="84" fillId="0" borderId="0"/>
    <xf numFmtId="0" fontId="0" fillId="0" borderId="0"/>
    <xf numFmtId="177" fontId="84" fillId="0" borderId="0" applyFont="0" applyFill="0" applyBorder="0" applyAlignment="0" applyProtection="0"/>
    <xf numFmtId="182" fontId="84" fillId="0" borderId="0" applyFont="0" applyFill="0" applyBorder="0" applyAlignment="0" applyProtection="0"/>
    <xf numFmtId="183" fontId="84" fillId="0" borderId="0" applyFont="0" applyFill="0" applyBorder="0" applyAlignment="0" applyProtection="0"/>
    <xf numFmtId="184" fontId="84" fillId="0" borderId="0" applyFont="0" applyFill="0" applyBorder="0" applyAlignment="0" applyProtection="0"/>
    <xf numFmtId="0" fontId="8" fillId="0" borderId="0"/>
    <xf numFmtId="0" fontId="87" fillId="0" borderId="0"/>
    <xf numFmtId="41" fontId="8" fillId="0" borderId="0" applyFont="0" applyFill="0" applyBorder="0" applyAlignment="0" applyProtection="0"/>
    <xf numFmtId="43" fontId="8" fillId="0" borderId="0" applyFont="0" applyFill="0" applyBorder="0" applyAlignment="0" applyProtection="0"/>
    <xf numFmtId="185" fontId="0" fillId="0" borderId="0" applyFont="0" applyFill="0" applyBorder="0" applyAlignment="0" applyProtection="0"/>
    <xf numFmtId="180" fontId="0" fillId="0" borderId="0"/>
    <xf numFmtId="0" fontId="88" fillId="0" borderId="0"/>
    <xf numFmtId="38" fontId="86" fillId="0" borderId="0" applyFont="0" applyFill="0" applyBorder="0" applyAlignment="0" applyProtection="0"/>
    <xf numFmtId="40" fontId="86" fillId="0" borderId="0" applyFont="0" applyFill="0" applyBorder="0" applyAlignment="0" applyProtection="0"/>
    <xf numFmtId="0" fontId="86" fillId="0" borderId="0" applyFont="0" applyFill="0" applyBorder="0" applyAlignment="0" applyProtection="0"/>
    <xf numFmtId="0" fontId="89" fillId="0" borderId="0"/>
    <xf numFmtId="0" fontId="1" fillId="0" borderId="0"/>
  </cellStyleXfs>
  <cellXfs count="667">
    <xf numFmtId="0" fontId="0" fillId="0" borderId="0" xfId="0"/>
    <xf numFmtId="0" fontId="1" fillId="0" borderId="0" xfId="92"/>
    <xf numFmtId="0" fontId="2" fillId="2" borderId="0" xfId="92" applyFont="1" applyFill="1"/>
    <xf numFmtId="0" fontId="1" fillId="2" borderId="0" xfId="92" applyFill="1"/>
    <xf numFmtId="0" fontId="1" fillId="3" borderId="1" xfId="92" applyFill="1" applyBorder="1"/>
    <xf numFmtId="0" fontId="3" fillId="4" borderId="2" xfId="92" applyFont="1" applyFill="1" applyBorder="1" applyAlignment="1">
      <alignment horizontal="center"/>
    </xf>
    <xf numFmtId="0" fontId="4" fillId="5" borderId="3" xfId="92" applyFont="1" applyFill="1" applyBorder="1" applyAlignment="1">
      <alignment horizontal="center"/>
    </xf>
    <xf numFmtId="0" fontId="3" fillId="4" borderId="3" xfId="92" applyFont="1" applyFill="1" applyBorder="1" applyAlignment="1">
      <alignment horizontal="center"/>
    </xf>
    <xf numFmtId="0" fontId="3" fillId="4" borderId="4" xfId="92" applyFont="1" applyFill="1" applyBorder="1" applyAlignment="1">
      <alignment horizontal="center"/>
    </xf>
    <xf numFmtId="0" fontId="1" fillId="3" borderId="5" xfId="92" applyFill="1" applyBorder="1"/>
    <xf numFmtId="0" fontId="1" fillId="3" borderId="6" xfId="92" applyFill="1" applyBorder="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11" applyFont="1" applyAlignment="1" applyProtection="1">
      <alignment horizontal="left" vertical="center" wrapText="1"/>
    </xf>
    <xf numFmtId="0" fontId="10" fillId="0" borderId="0" xfId="11" applyFont="1" applyAlignment="1" applyProtection="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87" fontId="8" fillId="0" borderId="0" xfId="0" applyNumberFormat="1" applyFont="1" applyAlignment="1">
      <alignment horizontal="center" vertical="center"/>
    </xf>
    <xf numFmtId="187" fontId="8" fillId="0" borderId="0" xfId="0" applyNumberFormat="1" applyFont="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left" vertical="center"/>
    </xf>
    <xf numFmtId="189" fontId="8" fillId="0" borderId="7" xfId="0" applyNumberFormat="1" applyFont="1" applyBorder="1" applyAlignment="1">
      <alignment horizontal="center" vertical="center"/>
    </xf>
    <xf numFmtId="43" fontId="8" fillId="0" borderId="8" xfId="0" applyNumberFormat="1" applyFont="1" applyBorder="1" applyAlignment="1">
      <alignment horizontal="right" vertical="center"/>
    </xf>
    <xf numFmtId="43" fontId="8" fillId="0" borderId="7" xfId="0" applyNumberFormat="1" applyFont="1" applyBorder="1" applyAlignment="1">
      <alignment horizontal="right" vertical="center"/>
    </xf>
    <xf numFmtId="43" fontId="8" fillId="0" borderId="7" xfId="0" applyNumberFormat="1" applyFont="1" applyBorder="1" applyAlignment="1">
      <alignment vertical="center"/>
    </xf>
    <xf numFmtId="43" fontId="8" fillId="0" borderId="9" xfId="0" applyNumberFormat="1" applyFont="1" applyBorder="1" applyAlignment="1">
      <alignment horizontal="righ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189" fontId="7" fillId="0" borderId="7" xfId="0" applyNumberFormat="1" applyFont="1" applyBorder="1" applyAlignment="1">
      <alignment horizontal="center" vertical="center"/>
    </xf>
    <xf numFmtId="43" fontId="7" fillId="0" borderId="8" xfId="0" applyNumberFormat="1" applyFont="1" applyBorder="1" applyAlignment="1">
      <alignment horizontal="right" vertical="center"/>
    </xf>
    <xf numFmtId="43" fontId="7" fillId="0" borderId="9" xfId="0" applyNumberFormat="1" applyFont="1" applyBorder="1" applyAlignment="1">
      <alignment horizontal="right" vertical="center"/>
    </xf>
    <xf numFmtId="43" fontId="7" fillId="0" borderId="7" xfId="0" applyNumberFormat="1" applyFont="1" applyBorder="1" applyAlignment="1">
      <alignment horizontal="right" vertical="center"/>
    </xf>
    <xf numFmtId="0" fontId="8" fillId="0" borderId="0" xfId="0" applyNumberFormat="1" applyFont="1" applyAlignment="1">
      <alignment horizontal="center" vertical="center"/>
    </xf>
    <xf numFmtId="0" fontId="8" fillId="0" borderId="0" xfId="0" applyNumberFormat="1" applyFont="1" applyAlignment="1">
      <alignment horizontal="right" vertical="center"/>
    </xf>
    <xf numFmtId="0" fontId="8" fillId="0" borderId="0" xfId="0" applyFont="1" applyAlignment="1">
      <alignment horizontal="right" vertical="center"/>
    </xf>
    <xf numFmtId="0" fontId="8" fillId="0" borderId="7" xfId="0" applyFont="1" applyBorder="1" applyAlignment="1">
      <alignment vertical="center"/>
    </xf>
    <xf numFmtId="0" fontId="7" fillId="0" borderId="7" xfId="0" applyFont="1" applyBorder="1" applyAlignment="1">
      <alignment vertical="center"/>
    </xf>
    <xf numFmtId="0" fontId="9" fillId="0" borderId="0" xfId="11" applyFont="1" applyAlignment="1" applyProtection="1">
      <alignment horizontal="left" vertical="center"/>
    </xf>
    <xf numFmtId="0" fontId="11" fillId="0" borderId="0" xfId="11" applyFont="1" applyAlignment="1" applyProtection="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187" fontId="8" fillId="0" borderId="0" xfId="0" applyNumberFormat="1" applyFont="1" applyAlignment="1">
      <alignment horizontal="right" vertical="center"/>
    </xf>
    <xf numFmtId="43" fontId="8" fillId="0" borderId="8" xfId="0" applyNumberFormat="1" applyFont="1" applyBorder="1" applyAlignment="1">
      <alignment vertical="center"/>
    </xf>
    <xf numFmtId="43" fontId="8" fillId="0" borderId="9" xfId="0" applyNumberFormat="1" applyFont="1" applyBorder="1" applyAlignment="1">
      <alignment vertical="center"/>
    </xf>
    <xf numFmtId="43" fontId="7" fillId="0" borderId="8" xfId="0" applyNumberFormat="1" applyFont="1" applyBorder="1" applyAlignment="1">
      <alignment vertical="center"/>
    </xf>
    <xf numFmtId="43" fontId="7" fillId="0" borderId="9" xfId="0" applyNumberFormat="1" applyFont="1" applyBorder="1" applyAlignment="1">
      <alignment vertical="center"/>
    </xf>
    <xf numFmtId="43" fontId="7" fillId="0" borderId="7" xfId="0" applyNumberFormat="1" applyFont="1" applyBorder="1" applyAlignment="1">
      <alignment vertical="center"/>
    </xf>
    <xf numFmtId="0" fontId="7" fillId="0" borderId="7" xfId="0" applyFont="1" applyBorder="1" applyAlignment="1">
      <alignment horizontal="center" vertical="center" wrapText="1"/>
    </xf>
    <xf numFmtId="0" fontId="0" fillId="0" borderId="0" xfId="0" applyFont="1"/>
    <xf numFmtId="0" fontId="2" fillId="0" borderId="7" xfId="0" applyFont="1" applyBorder="1" applyAlignment="1">
      <alignment horizontal="left" vertical="center"/>
    </xf>
    <xf numFmtId="0" fontId="7" fillId="0" borderId="7" xfId="0" applyFont="1" applyBorder="1" applyAlignment="1">
      <alignment horizontal="righ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right" vertical="center"/>
    </xf>
    <xf numFmtId="0" fontId="7" fillId="0" borderId="13" xfId="0" applyFont="1" applyBorder="1" applyAlignment="1">
      <alignment horizontal="center" vertical="center"/>
    </xf>
    <xf numFmtId="49" fontId="8" fillId="0" borderId="0" xfId="0" applyNumberFormat="1" applyFont="1" applyBorder="1" applyAlignment="1">
      <alignment horizontal="right" vertical="center"/>
    </xf>
    <xf numFmtId="49" fontId="7" fillId="0" borderId="7" xfId="0" applyNumberFormat="1" applyFont="1" applyBorder="1" applyAlignment="1">
      <alignment horizontal="center" vertical="center"/>
    </xf>
    <xf numFmtId="43"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8" fillId="0" borderId="7" xfId="0" applyNumberFormat="1" applyFont="1" applyBorder="1" applyAlignment="1">
      <alignment horizontal="center" vertical="center"/>
    </xf>
    <xf numFmtId="43" fontId="8" fillId="0" borderId="7" xfId="54" applyNumberFormat="1" applyFont="1" applyBorder="1" applyAlignment="1">
      <alignment horizontal="right" vertical="center"/>
    </xf>
    <xf numFmtId="43" fontId="8" fillId="0" borderId="11" xfId="0" applyNumberFormat="1" applyFont="1" applyBorder="1" applyAlignment="1">
      <alignment horizontal="right" vertical="center"/>
    </xf>
    <xf numFmtId="49" fontId="8" fillId="0" borderId="7" xfId="0" applyNumberFormat="1" applyFont="1" applyBorder="1" applyAlignment="1">
      <alignment vertical="center"/>
    </xf>
    <xf numFmtId="43" fontId="7" fillId="0" borderId="11" xfId="0" applyNumberFormat="1" applyFont="1" applyBorder="1" applyAlignment="1">
      <alignment horizontal="right" vertical="center"/>
    </xf>
    <xf numFmtId="49" fontId="8" fillId="0" borderId="0" xfId="0" applyNumberFormat="1" applyFont="1" applyAlignment="1">
      <alignment horizontal="right" vertical="center"/>
    </xf>
    <xf numFmtId="0" fontId="11" fillId="0" borderId="0" xfId="11" applyFont="1" applyAlignment="1" applyProtection="1">
      <alignment horizontal="left" vertical="center" wrapText="1"/>
    </xf>
    <xf numFmtId="191" fontId="8" fillId="0" borderId="7" xfId="0" applyNumberFormat="1" applyFont="1" applyBorder="1" applyAlignment="1">
      <alignment horizontal="center" vertical="center"/>
    </xf>
    <xf numFmtId="43" fontId="8" fillId="0" borderId="7" xfId="9" applyFont="1" applyBorder="1" applyAlignment="1">
      <alignment horizontal="center" vertical="center"/>
    </xf>
    <xf numFmtId="191" fontId="7" fillId="0" borderId="7" xfId="0" applyNumberFormat="1" applyFont="1" applyBorder="1" applyAlignment="1">
      <alignment horizontal="center" vertical="center"/>
    </xf>
    <xf numFmtId="0" fontId="8" fillId="0" borderId="7" xfId="0" applyNumberFormat="1" applyFont="1" applyBorder="1" applyAlignment="1">
      <alignment horizontal="right" vertical="center"/>
    </xf>
    <xf numFmtId="0" fontId="7" fillId="0" borderId="7" xfId="0" applyNumberFormat="1" applyFont="1" applyBorder="1" applyAlignment="1">
      <alignment horizontal="right" vertical="center"/>
    </xf>
    <xf numFmtId="49" fontId="7" fillId="0" borderId="9" xfId="0" applyNumberFormat="1" applyFont="1" applyBorder="1" applyAlignment="1">
      <alignment horizontal="center" vertical="center"/>
    </xf>
    <xf numFmtId="192" fontId="9" fillId="6" borderId="0" xfId="11" applyNumberFormat="1" applyFont="1" applyFill="1" applyAlignment="1" applyProtection="1">
      <alignment horizontal="left" vertical="center" shrinkToFit="1"/>
      <protection locked="0" hidden="1"/>
    </xf>
    <xf numFmtId="43" fontId="7" fillId="0" borderId="7" xfId="9" applyFont="1" applyBorder="1" applyAlignment="1">
      <alignment horizontal="center" vertical="center"/>
    </xf>
    <xf numFmtId="0" fontId="12" fillId="0" borderId="7" xfId="11" applyFont="1" applyBorder="1" applyAlignment="1" applyProtection="1">
      <alignment vertical="center"/>
    </xf>
    <xf numFmtId="0" fontId="12" fillId="0" borderId="7" xfId="0" applyFont="1" applyBorder="1" applyAlignment="1">
      <alignment vertical="center"/>
    </xf>
    <xf numFmtId="49" fontId="7" fillId="0" borderId="7" xfId="0" applyNumberFormat="1" applyFont="1" applyBorder="1" applyAlignment="1">
      <alignment horizontal="left" vertical="center"/>
    </xf>
    <xf numFmtId="10" fontId="8" fillId="0" borderId="7" xfId="13" applyNumberFormat="1" applyFont="1" applyBorder="1" applyAlignment="1">
      <alignment horizontal="center" vertical="center"/>
    </xf>
    <xf numFmtId="0" fontId="5" fillId="0" borderId="0" xfId="0" applyFont="1" applyAlignment="1">
      <alignment vertical="center" shrinkToFit="1"/>
    </xf>
    <xf numFmtId="0" fontId="10" fillId="0" borderId="0" xfId="11" applyFont="1" applyAlignment="1" applyProtection="1">
      <alignment horizontal="left" vertical="center" shrinkToFit="1"/>
    </xf>
    <xf numFmtId="0" fontId="5" fillId="0" borderId="0" xfId="0" applyFont="1" applyAlignment="1">
      <alignment horizontal="center" vertical="center" shrinkToFit="1"/>
    </xf>
    <xf numFmtId="14" fontId="7" fillId="0" borderId="7" xfId="0" applyNumberFormat="1" applyFont="1" applyBorder="1" applyAlignment="1">
      <alignment horizontal="center" vertical="center"/>
    </xf>
    <xf numFmtId="0" fontId="7" fillId="0" borderId="7" xfId="0" applyFont="1" applyBorder="1" applyAlignment="1">
      <alignment horizontal="center" vertical="center" wrapText="1" shrinkToFit="1"/>
    </xf>
    <xf numFmtId="0" fontId="9" fillId="0" borderId="0" xfId="11" applyFont="1" applyAlignment="1" applyProtection="1">
      <alignment horizontal="left" vertical="center" shrinkToFit="1"/>
    </xf>
    <xf numFmtId="0" fontId="7" fillId="0" borderId="0" xfId="0" applyFont="1" applyAlignment="1">
      <alignment horizontal="center" vertical="center" wrapText="1"/>
    </xf>
    <xf numFmtId="0" fontId="13" fillId="0" borderId="0" xfId="0" applyFont="1" applyAlignment="1">
      <alignment horizontal="center" vertical="center" wrapText="1"/>
    </xf>
    <xf numFmtId="0" fontId="7" fillId="0" borderId="8" xfId="0" applyFont="1" applyBorder="1" applyAlignment="1">
      <alignment horizontal="center" vertical="center" wrapText="1"/>
    </xf>
    <xf numFmtId="0" fontId="8" fillId="7" borderId="7" xfId="0" applyFont="1" applyFill="1" applyBorder="1" applyAlignment="1">
      <alignment horizontal="left" vertical="center" shrinkToFit="1"/>
    </xf>
    <xf numFmtId="187" fontId="8" fillId="0" borderId="7" xfId="0" applyNumberFormat="1" applyFont="1" applyBorder="1" applyAlignment="1">
      <alignment horizontal="center" vertical="center"/>
    </xf>
    <xf numFmtId="0" fontId="2" fillId="7" borderId="7" xfId="0" applyFont="1" applyFill="1" applyBorder="1" applyAlignment="1">
      <alignment horizontal="left" vertical="center" shrinkToFit="1"/>
    </xf>
    <xf numFmtId="9" fontId="8" fillId="0" borderId="7" xfId="13" applyFont="1" applyBorder="1" applyAlignment="1">
      <alignment horizontal="righ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14" fontId="8" fillId="0" borderId="7" xfId="0" applyNumberFormat="1" applyFont="1" applyBorder="1" applyAlignment="1">
      <alignment horizontal="center" vertical="center"/>
    </xf>
    <xf numFmtId="0" fontId="8" fillId="0" borderId="7" xfId="0" applyNumberFormat="1" applyFont="1" applyBorder="1" applyAlignment="1">
      <alignment horizontal="center" vertical="center"/>
    </xf>
    <xf numFmtId="0" fontId="7" fillId="0" borderId="7" xfId="0" applyFont="1" applyBorder="1" applyAlignment="1">
      <alignment horizontal="left" vertical="center"/>
    </xf>
    <xf numFmtId="0" fontId="14" fillId="0" borderId="7" xfId="0" applyFont="1" applyBorder="1" applyAlignment="1">
      <alignment horizontal="left"/>
    </xf>
    <xf numFmtId="0" fontId="7" fillId="0" borderId="7" xfId="0" applyNumberFormat="1" applyFont="1" applyBorder="1" applyAlignment="1">
      <alignment horizontal="center" vertical="center"/>
    </xf>
    <xf numFmtId="0" fontId="7" fillId="0" borderId="7" xfId="0" applyFont="1" applyFill="1" applyBorder="1" applyAlignment="1">
      <alignment horizontal="center" vertical="center" wrapText="1"/>
    </xf>
    <xf numFmtId="0" fontId="8" fillId="0" borderId="7" xfId="0" applyFont="1" applyFill="1" applyBorder="1" applyAlignment="1">
      <alignment horizontal="left" vertical="center"/>
    </xf>
    <xf numFmtId="0" fontId="7" fillId="0" borderId="9" xfId="0" applyFont="1" applyBorder="1" applyAlignment="1">
      <alignment vertical="center"/>
    </xf>
    <xf numFmtId="49" fontId="8"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9" xfId="71" applyFont="1" applyBorder="1" applyAlignment="1">
      <alignment horizontal="center" vertical="center" wrapText="1"/>
    </xf>
    <xf numFmtId="0" fontId="7" fillId="0" borderId="7" xfId="71" applyFont="1" applyBorder="1" applyAlignment="1">
      <alignment horizontal="center" vertical="center" wrapText="1"/>
    </xf>
    <xf numFmtId="0" fontId="7" fillId="0" borderId="5" xfId="0" applyFont="1" applyBorder="1" applyAlignment="1">
      <alignment horizontal="center" vertical="center" wrapText="1"/>
    </xf>
    <xf numFmtId="0" fontId="7" fillId="8" borderId="7" xfId="76" applyFont="1" applyFill="1" applyBorder="1" applyAlignment="1">
      <alignment horizontal="center" vertical="center"/>
    </xf>
    <xf numFmtId="0" fontId="7" fillId="0" borderId="11" xfId="0" applyFont="1" applyBorder="1" applyAlignment="1">
      <alignment horizontal="center" vertical="center" wrapText="1"/>
    </xf>
    <xf numFmtId="0" fontId="8" fillId="8" borderId="7" xfId="0" applyFont="1" applyFill="1" applyBorder="1" applyAlignment="1">
      <alignment horizontal="left" vertical="center"/>
    </xf>
    <xf numFmtId="0" fontId="7" fillId="8" borderId="7" xfId="0" applyFont="1" applyFill="1" applyBorder="1" applyAlignment="1">
      <alignment horizontal="left" vertical="center"/>
    </xf>
    <xf numFmtId="0" fontId="7" fillId="8" borderId="7" xfId="0" applyFont="1" applyFill="1" applyBorder="1" applyAlignment="1">
      <alignment horizontal="center" vertical="center"/>
    </xf>
    <xf numFmtId="0" fontId="8" fillId="0" borderId="9"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8" fillId="0" borderId="9" xfId="0" applyNumberFormat="1" applyFont="1" applyBorder="1" applyAlignment="1">
      <alignment horizontal="right" vertical="center"/>
    </xf>
    <xf numFmtId="0" fontId="7" fillId="0" borderId="9" xfId="0" applyNumberFormat="1" applyFont="1" applyBorder="1" applyAlignment="1">
      <alignment horizontal="right" vertical="center"/>
    </xf>
    <xf numFmtId="0" fontId="7" fillId="0" borderId="7" xfId="6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5" fillId="0" borderId="10" xfId="0" applyFont="1" applyBorder="1" applyAlignment="1">
      <alignment horizontal="center" vertical="center"/>
    </xf>
    <xf numFmtId="0" fontId="2" fillId="0" borderId="10" xfId="0" applyFont="1" applyBorder="1" applyAlignment="1">
      <alignment horizontal="center" vertical="center"/>
    </xf>
    <xf numFmtId="0" fontId="8" fillId="0" borderId="14" xfId="0" applyFont="1" applyBorder="1" applyAlignment="1">
      <alignment horizontal="center" vertical="center"/>
    </xf>
    <xf numFmtId="0" fontId="7" fillId="0" borderId="10" xfId="0" applyFont="1" applyBorder="1" applyAlignment="1">
      <alignment horizontal="center" vertical="center" wrapText="1"/>
    </xf>
    <xf numFmtId="0" fontId="8" fillId="0" borderId="0" xfId="0" applyFont="1" applyFill="1" applyAlignment="1">
      <alignment vertical="center"/>
    </xf>
    <xf numFmtId="0" fontId="8" fillId="0" borderId="0" xfId="0" applyFont="1" applyAlignment="1">
      <alignment vertical="center" shrinkToFit="1"/>
    </xf>
    <xf numFmtId="0" fontId="6" fillId="0" borderId="0" xfId="0" applyFont="1" applyAlignment="1">
      <alignment horizontal="center" vertical="center" shrinkToFit="1"/>
    </xf>
    <xf numFmtId="187" fontId="8" fillId="0" borderId="0" xfId="0" applyNumberFormat="1" applyFont="1" applyAlignment="1">
      <alignment horizontal="center" vertical="center" shrinkToFit="1"/>
    </xf>
    <xf numFmtId="0" fontId="7" fillId="0" borderId="7" xfId="0" applyFont="1" applyBorder="1" applyAlignment="1">
      <alignment horizontal="center" vertical="center" shrinkToFit="1"/>
    </xf>
    <xf numFmtId="0" fontId="8" fillId="0" borderId="7" xfId="0" applyFont="1" applyBorder="1" applyAlignment="1">
      <alignment horizontal="left" vertical="center" shrinkToFit="1"/>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shrinkToFit="1"/>
    </xf>
    <xf numFmtId="0" fontId="2" fillId="0" borderId="7" xfId="0" applyFont="1" applyFill="1" applyBorder="1" applyAlignment="1">
      <alignment horizontal="left" vertical="center"/>
    </xf>
    <xf numFmtId="0" fontId="2" fillId="0" borderId="7" xfId="0" applyFont="1" applyFill="1" applyBorder="1" applyAlignment="1">
      <alignment horizontal="center" vertical="center"/>
    </xf>
    <xf numFmtId="189" fontId="8" fillId="0" borderId="7" xfId="0" applyNumberFormat="1" applyFont="1" applyFill="1" applyBorder="1" applyAlignment="1">
      <alignment horizontal="center" vertical="center"/>
    </xf>
    <xf numFmtId="0" fontId="8" fillId="0" borderId="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7" xfId="0" applyFont="1" applyBorder="1" applyAlignment="1">
      <alignment horizontal="left" vertical="center" shrinkToFit="1"/>
    </xf>
    <xf numFmtId="189" fontId="8" fillId="0" borderId="7" xfId="0" applyNumberFormat="1" applyFont="1" applyBorder="1" applyAlignment="1">
      <alignment horizontal="center" vertical="center" shrinkToFit="1"/>
    </xf>
    <xf numFmtId="43" fontId="8" fillId="0" borderId="9" xfId="0" applyNumberFormat="1" applyFont="1" applyBorder="1" applyAlignment="1">
      <alignment horizontal="center" vertical="center" shrinkToFit="1"/>
    </xf>
    <xf numFmtId="0" fontId="8" fillId="0" borderId="7" xfId="0" applyFont="1" applyBorder="1" applyAlignment="1">
      <alignment vertical="center" shrinkToFit="1"/>
    </xf>
    <xf numFmtId="57" fontId="8" fillId="0" borderId="7" xfId="0" applyNumberFormat="1" applyFont="1" applyBorder="1" applyAlignment="1">
      <alignment horizontal="center" vertical="center" shrinkToFit="1"/>
    </xf>
    <xf numFmtId="0" fontId="15" fillId="0" borderId="7" xfId="0" applyFont="1" applyBorder="1" applyAlignment="1">
      <alignment horizontal="center" vertical="center" wrapText="1"/>
    </xf>
    <xf numFmtId="0" fontId="2" fillId="0" borderId="5"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16" fillId="0" borderId="5" xfId="0" applyFont="1" applyBorder="1" applyAlignment="1">
      <alignment horizontal="center" vertical="center"/>
    </xf>
    <xf numFmtId="0" fontId="16" fillId="0" borderId="11" xfId="0" applyFont="1" applyBorder="1" applyAlignment="1">
      <alignment horizontal="center" vertical="center"/>
    </xf>
    <xf numFmtId="0" fontId="17" fillId="0" borderId="7" xfId="0" applyFont="1" applyBorder="1" applyAlignment="1">
      <alignment vertical="center"/>
    </xf>
    <xf numFmtId="0" fontId="18" fillId="0" borderId="7" xfId="0" applyFont="1" applyBorder="1" applyAlignment="1">
      <alignment vertical="center"/>
    </xf>
    <xf numFmtId="0" fontId="19" fillId="0" borderId="7" xfId="0" applyFont="1" applyBorder="1" applyAlignment="1">
      <alignment vertical="center"/>
    </xf>
    <xf numFmtId="0" fontId="2" fillId="0" borderId="7" xfId="0" applyFont="1" applyFill="1" applyBorder="1" applyAlignment="1">
      <alignment horizontal="center" vertical="center" wrapText="1" shrinkToFit="1"/>
    </xf>
    <xf numFmtId="0" fontId="20" fillId="0" borderId="5" xfId="0" applyNumberFormat="1" applyFont="1" applyBorder="1" applyAlignment="1">
      <alignment horizontal="center" vertical="center" wrapText="1"/>
    </xf>
    <xf numFmtId="0" fontId="20" fillId="0" borderId="15" xfId="0" applyNumberFormat="1" applyFont="1" applyBorder="1" applyAlignment="1">
      <alignment horizontal="center" vertical="center" wrapText="1"/>
    </xf>
    <xf numFmtId="0" fontId="9" fillId="0" borderId="0" xfId="11" applyFont="1" applyAlignment="1" applyProtection="1">
      <alignment vertical="center" shrinkToFit="1"/>
    </xf>
    <xf numFmtId="0" fontId="8" fillId="0" borderId="0" xfId="0" applyFont="1" applyAlignment="1">
      <alignment horizontal="center" vertical="center" wrapText="1"/>
    </xf>
    <xf numFmtId="0" fontId="15" fillId="0" borderId="7" xfId="0" applyFont="1" applyBorder="1" applyAlignment="1">
      <alignment horizontal="center" vertical="center"/>
    </xf>
    <xf numFmtId="0" fontId="21" fillId="0" borderId="7" xfId="0" applyFont="1" applyBorder="1" applyAlignment="1">
      <alignment horizontal="center" vertical="center" shrinkToFit="1"/>
    </xf>
    <xf numFmtId="0" fontId="22" fillId="0" borderId="7" xfId="0" applyFont="1" applyFill="1" applyBorder="1" applyAlignment="1">
      <alignment horizontal="center" vertical="center" shrinkToFit="1"/>
    </xf>
    <xf numFmtId="0" fontId="19" fillId="0" borderId="7" xfId="0" applyFont="1" applyBorder="1" applyAlignment="1">
      <alignment horizontal="left" vertical="center"/>
    </xf>
    <xf numFmtId="0" fontId="22" fillId="0" borderId="7" xfId="0" applyFont="1" applyBorder="1" applyAlignment="1">
      <alignment horizontal="center" vertical="center" shrinkToFit="1"/>
    </xf>
    <xf numFmtId="0" fontId="17" fillId="0" borderId="7" xfId="0" applyFont="1" applyBorder="1" applyAlignment="1">
      <alignment horizontal="left" vertical="center"/>
    </xf>
    <xf numFmtId="0" fontId="7" fillId="8"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8" fillId="8" borderId="7" xfId="0" applyFont="1" applyFill="1" applyBorder="1" applyAlignment="1">
      <alignment horizontal="center" vertical="center"/>
    </xf>
    <xf numFmtId="0" fontId="7" fillId="0" borderId="7" xfId="0" applyFont="1" applyFill="1" applyBorder="1" applyAlignment="1">
      <alignment horizontal="center" vertical="center"/>
    </xf>
    <xf numFmtId="0" fontId="7" fillId="8" borderId="7" xfId="0" applyFont="1" applyFill="1" applyBorder="1" applyAlignment="1">
      <alignment vertical="center"/>
    </xf>
    <xf numFmtId="0" fontId="5" fillId="0" borderId="0" xfId="0" applyFont="1" applyFill="1" applyAlignment="1">
      <alignment horizontal="center" vertical="center" shrinkToFit="1"/>
    </xf>
    <xf numFmtId="0" fontId="7" fillId="0" borderId="5" xfId="60" applyFont="1" applyFill="1" applyBorder="1" applyAlignment="1">
      <alignment horizontal="center" vertical="center" wrapText="1"/>
    </xf>
    <xf numFmtId="0" fontId="7" fillId="0" borderId="11" xfId="60" applyFont="1" applyFill="1" applyBorder="1" applyAlignment="1">
      <alignment horizontal="center" vertical="center" wrapText="1"/>
    </xf>
    <xf numFmtId="0" fontId="8" fillId="0" borderId="7" xfId="0" applyFont="1" applyBorder="1" applyAlignment="1">
      <alignment horizontal="right" vertical="center"/>
    </xf>
    <xf numFmtId="0" fontId="6" fillId="0" borderId="0" xfId="0" applyFont="1" applyAlignment="1">
      <alignment vertical="center" wrapText="1"/>
    </xf>
    <xf numFmtId="0" fontId="8" fillId="0" borderId="0" xfId="0" applyNumberFormat="1" applyFont="1" applyAlignment="1">
      <alignment vertical="center"/>
    </xf>
    <xf numFmtId="0" fontId="23" fillId="0" borderId="0" xfId="0" applyFont="1" applyAlignment="1">
      <alignment horizontal="center" vertical="center" wrapText="1"/>
    </xf>
    <xf numFmtId="0" fontId="14" fillId="0" borderId="14" xfId="0" applyFont="1" applyBorder="1" applyAlignment="1">
      <alignment horizontal="left"/>
    </xf>
    <xf numFmtId="0" fontId="14" fillId="0" borderId="9" xfId="0" applyFont="1" applyBorder="1" applyAlignment="1">
      <alignment horizontal="left"/>
    </xf>
    <xf numFmtId="0" fontId="8" fillId="0" borderId="14" xfId="0" applyFont="1" applyBorder="1" applyAlignment="1">
      <alignment horizontal="left" vertical="center"/>
    </xf>
    <xf numFmtId="0" fontId="7" fillId="0" borderId="7" xfId="0" applyFont="1" applyFill="1" applyBorder="1" applyAlignment="1">
      <alignment horizontal="left" vertical="center"/>
    </xf>
    <xf numFmtId="0" fontId="24" fillId="0" borderId="5" xfId="0" applyFont="1" applyBorder="1" applyAlignment="1">
      <alignment horizontal="center" vertical="center" wrapText="1"/>
    </xf>
    <xf numFmtId="0" fontId="24" fillId="0" borderId="11" xfId="0" applyFont="1" applyBorder="1" applyAlignment="1">
      <alignment horizontal="center" vertical="center" wrapText="1"/>
    </xf>
    <xf numFmtId="0" fontId="14" fillId="0" borderId="7" xfId="0" applyFont="1" applyBorder="1" applyAlignment="1"/>
    <xf numFmtId="0" fontId="7" fillId="8" borderId="5" xfId="76" applyFont="1" applyFill="1" applyBorder="1" applyAlignment="1">
      <alignment horizontal="center" vertical="center"/>
    </xf>
    <xf numFmtId="0" fontId="7" fillId="8" borderId="11" xfId="76" applyFont="1" applyFill="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4" fillId="0" borderId="9" xfId="0" applyFont="1" applyBorder="1"/>
    <xf numFmtId="0" fontId="7" fillId="0" borderId="14" xfId="0" applyFont="1" applyBorder="1" applyAlignment="1">
      <alignment horizontal="left" vertical="center"/>
    </xf>
    <xf numFmtId="0" fontId="5" fillId="0" borderId="0" xfId="0" applyFont="1" applyAlignment="1">
      <alignment horizontal="left" vertical="center" shrinkToFit="1"/>
    </xf>
    <xf numFmtId="189" fontId="8" fillId="0" borderId="7" xfId="0" applyNumberFormat="1" applyFont="1" applyBorder="1" applyAlignment="1">
      <alignment horizontal="left" vertical="center"/>
    </xf>
    <xf numFmtId="186" fontId="8" fillId="0" borderId="0" xfId="0" applyNumberFormat="1" applyFont="1" applyFill="1" applyBorder="1" applyAlignment="1">
      <alignment horizontal="center" vertical="center" wrapText="1"/>
    </xf>
    <xf numFmtId="43" fontId="8" fillId="0" borderId="9" xfId="0" applyNumberFormat="1" applyFont="1" applyFill="1" applyBorder="1" applyAlignment="1">
      <alignment horizontal="right" vertical="center"/>
    </xf>
    <xf numFmtId="0" fontId="8" fillId="0" borderId="8" xfId="0" applyFont="1" applyBorder="1" applyAlignment="1">
      <alignment horizontal="center" vertical="center"/>
    </xf>
    <xf numFmtId="43" fontId="7" fillId="0" borderId="9" xfId="0" applyNumberFormat="1" applyFont="1" applyFill="1" applyBorder="1" applyAlignment="1">
      <alignment horizontal="right" vertical="center"/>
    </xf>
    <xf numFmtId="0" fontId="7" fillId="0" borderId="0" xfId="0" applyFont="1" applyFill="1" applyAlignment="1">
      <alignment horizontal="left" vertical="center"/>
    </xf>
    <xf numFmtId="0" fontId="8" fillId="0" borderId="0" xfId="0" applyFont="1" applyAlignment="1">
      <alignment horizontal="left" vertical="center"/>
    </xf>
    <xf numFmtId="43" fontId="8" fillId="0" borderId="7" xfId="72" applyNumberFormat="1" applyFont="1" applyFill="1" applyBorder="1" applyAlignment="1">
      <alignment horizontal="right" vertical="center" wrapText="1"/>
    </xf>
    <xf numFmtId="14" fontId="8" fillId="0" borderId="7" xfId="0" applyNumberFormat="1" applyFont="1" applyBorder="1" applyAlignment="1">
      <alignment horizontal="left" vertical="center"/>
    </xf>
    <xf numFmtId="14" fontId="7" fillId="0" borderId="7" xfId="0" applyNumberFormat="1" applyFont="1" applyBorder="1" applyAlignment="1">
      <alignment horizontal="left" vertical="center"/>
    </xf>
    <xf numFmtId="0" fontId="5" fillId="0" borderId="0" xfId="0" applyFont="1"/>
    <xf numFmtId="0" fontId="10" fillId="0" borderId="0" xfId="11" applyFont="1" applyAlignment="1" applyProtection="1"/>
    <xf numFmtId="186" fontId="6" fillId="0" borderId="0" xfId="0" applyNumberFormat="1" applyFont="1" applyFill="1" applyAlignment="1">
      <alignment horizontal="center" vertical="center" wrapText="1"/>
    </xf>
    <xf numFmtId="186" fontId="6" fillId="0" borderId="0" xfId="0" applyNumberFormat="1" applyFont="1" applyFill="1" applyAlignment="1">
      <alignment vertical="center"/>
    </xf>
    <xf numFmtId="186" fontId="8" fillId="0" borderId="0" xfId="0" applyNumberFormat="1" applyFont="1" applyFill="1" applyAlignment="1">
      <alignment horizontal="center" vertical="center"/>
    </xf>
    <xf numFmtId="186" fontId="8" fillId="0" borderId="0" xfId="0" applyNumberFormat="1" applyFont="1" applyFill="1" applyAlignment="1">
      <alignment vertical="center"/>
    </xf>
    <xf numFmtId="14" fontId="8" fillId="0" borderId="0" xfId="0" applyNumberFormat="1" applyFont="1" applyFill="1" applyAlignment="1">
      <alignment vertical="center"/>
    </xf>
    <xf numFmtId="14" fontId="8" fillId="0" borderId="0" xfId="0" applyNumberFormat="1" applyFont="1" applyFill="1" applyAlignment="1">
      <alignment horizontal="center" vertical="center"/>
    </xf>
    <xf numFmtId="186" fontId="7" fillId="0" borderId="5" xfId="0" applyNumberFormat="1" applyFont="1" applyFill="1" applyBorder="1" applyAlignment="1">
      <alignment horizontal="center" vertical="center"/>
    </xf>
    <xf numFmtId="14" fontId="7" fillId="0" borderId="5" xfId="0" applyNumberFormat="1" applyFont="1" applyFill="1" applyBorder="1" applyAlignment="1">
      <alignment horizontal="center" vertical="center" wrapText="1"/>
    </xf>
    <xf numFmtId="186" fontId="7" fillId="0" borderId="5" xfId="0" applyNumberFormat="1" applyFont="1" applyFill="1" applyBorder="1" applyAlignment="1">
      <alignment horizontal="center" vertical="center" wrapText="1"/>
    </xf>
    <xf numFmtId="188" fontId="7" fillId="0" borderId="15" xfId="0" applyNumberFormat="1" applyFont="1" applyFill="1" applyBorder="1" applyAlignment="1"/>
    <xf numFmtId="186" fontId="7" fillId="0" borderId="11" xfId="0" applyNumberFormat="1" applyFont="1" applyFill="1" applyBorder="1" applyAlignment="1">
      <alignment horizontal="center" vertical="center" wrapText="1"/>
    </xf>
    <xf numFmtId="49" fontId="12" fillId="0" borderId="7" xfId="0" applyNumberFormat="1" applyFont="1" applyFill="1" applyBorder="1" applyAlignment="1">
      <alignment horizontal="left" vertical="center" wrapText="1"/>
    </xf>
    <xf numFmtId="190" fontId="12" fillId="0" borderId="7" xfId="0" applyNumberFormat="1" applyFont="1" applyFill="1" applyBorder="1" applyAlignment="1">
      <alignment horizontal="center" vertical="center" wrapText="1"/>
    </xf>
    <xf numFmtId="180" fontId="12" fillId="0" borderId="7" xfId="0" applyNumberFormat="1" applyFont="1" applyFill="1" applyBorder="1" applyAlignment="1">
      <alignment horizontal="right" vertical="center" wrapText="1"/>
    </xf>
    <xf numFmtId="188" fontId="25" fillId="0" borderId="7" xfId="0" applyNumberFormat="1" applyFont="1" applyFill="1" applyBorder="1" applyAlignment="1">
      <alignment horizontal="left" vertical="center" wrapText="1"/>
    </xf>
    <xf numFmtId="188" fontId="7" fillId="0" borderId="9" xfId="0" applyNumberFormat="1" applyFont="1" applyFill="1" applyBorder="1" applyAlignment="1">
      <alignment horizontal="left"/>
    </xf>
    <xf numFmtId="193" fontId="12" fillId="0" borderId="7" xfId="0" applyNumberFormat="1" applyFont="1" applyFill="1" applyBorder="1" applyAlignment="1">
      <alignment horizontal="center" vertical="center" wrapText="1"/>
    </xf>
    <xf numFmtId="180" fontId="12" fillId="0" borderId="7" xfId="86" applyFont="1" applyBorder="1" applyAlignment="1">
      <alignment vertical="center" wrapText="1"/>
    </xf>
    <xf numFmtId="188" fontId="12" fillId="0" borderId="7" xfId="0" applyNumberFormat="1" applyFont="1" applyFill="1" applyBorder="1" applyAlignment="1">
      <alignment horizontal="left" vertical="center" wrapText="1"/>
    </xf>
    <xf numFmtId="188" fontId="8" fillId="0" borderId="9" xfId="0" applyNumberFormat="1" applyFont="1" applyFill="1" applyBorder="1" applyAlignment="1">
      <alignment horizontal="left"/>
    </xf>
    <xf numFmtId="188" fontId="26" fillId="0" borderId="7" xfId="0" applyNumberFormat="1" applyFont="1" applyFill="1" applyBorder="1" applyAlignment="1">
      <alignment horizontal="left" vertical="center" wrapText="1"/>
    </xf>
    <xf numFmtId="186" fontId="7" fillId="0" borderId="19" xfId="0" applyNumberFormat="1" applyFont="1" applyFill="1" applyBorder="1" applyAlignment="1">
      <alignment horizontal="left" vertical="center"/>
    </xf>
    <xf numFmtId="186" fontId="7" fillId="0" borderId="20" xfId="0" applyNumberFormat="1" applyFont="1" applyFill="1" applyBorder="1" applyAlignment="1">
      <alignment horizontal="left" vertical="center"/>
    </xf>
    <xf numFmtId="186" fontId="8" fillId="0" borderId="11" xfId="0" applyNumberFormat="1" applyFont="1" applyFill="1" applyBorder="1" applyAlignment="1">
      <alignment vertical="center"/>
    </xf>
    <xf numFmtId="14" fontId="8" fillId="0" borderId="11" xfId="0" applyNumberFormat="1" applyFont="1" applyFill="1" applyBorder="1" applyAlignment="1">
      <alignment horizontal="center" vertical="center"/>
    </xf>
    <xf numFmtId="43" fontId="8" fillId="0" borderId="11" xfId="9" applyFont="1" applyFill="1" applyBorder="1" applyAlignment="1" applyProtection="1">
      <alignment vertical="center"/>
    </xf>
    <xf numFmtId="186" fontId="8" fillId="0" borderId="0" xfId="0" applyNumberFormat="1" applyFont="1" applyFill="1" applyAlignment="1">
      <alignment horizontal="center" vertical="center" wrapText="1"/>
    </xf>
    <xf numFmtId="186" fontId="7" fillId="0" borderId="7" xfId="0" applyNumberFormat="1" applyFont="1" applyFill="1" applyBorder="1" applyAlignment="1">
      <alignment horizontal="center" vertical="center" wrapText="1"/>
    </xf>
    <xf numFmtId="186" fontId="7" fillId="0" borderId="7" xfId="0" applyNumberFormat="1" applyFont="1" applyFill="1" applyBorder="1" applyAlignment="1">
      <alignment horizontal="center" vertical="center"/>
    </xf>
    <xf numFmtId="188" fontId="7" fillId="0" borderId="11" xfId="0" applyNumberFormat="1" applyFont="1" applyFill="1" applyBorder="1" applyAlignment="1"/>
    <xf numFmtId="186" fontId="7" fillId="0" borderId="11" xfId="0" applyNumberFormat="1" applyFont="1" applyFill="1" applyBorder="1" applyAlignment="1">
      <alignment horizontal="center" vertical="center"/>
    </xf>
    <xf numFmtId="180" fontId="12" fillId="0" borderId="7" xfId="86" applyFont="1" applyBorder="1" applyAlignment="1">
      <alignment horizontal="right" vertical="center" wrapText="1"/>
    </xf>
    <xf numFmtId="190" fontId="12" fillId="0" borderId="7" xfId="0" applyNumberFormat="1" applyFont="1" applyFill="1" applyBorder="1" applyAlignment="1">
      <alignment horizontal="right" vertical="center" wrapText="1"/>
    </xf>
    <xf numFmtId="180" fontId="8" fillId="0" borderId="11" xfId="86" applyFont="1" applyBorder="1" applyAlignment="1">
      <alignment vertical="center"/>
    </xf>
    <xf numFmtId="0" fontId="9" fillId="0" borderId="0" xfId="11" applyFont="1" applyFill="1" applyAlignment="1" applyProtection="1">
      <alignment horizontal="left" vertical="center" shrinkToFit="1"/>
    </xf>
    <xf numFmtId="0" fontId="7" fillId="0" borderId="5" xfId="0" applyFont="1" applyFill="1" applyBorder="1" applyAlignment="1">
      <alignment horizontal="center" vertical="center"/>
    </xf>
    <xf numFmtId="0" fontId="7" fillId="0" borderId="11" xfId="0" applyFont="1" applyFill="1" applyBorder="1" applyAlignment="1">
      <alignment horizontal="center" vertical="center"/>
    </xf>
    <xf numFmtId="43" fontId="8" fillId="0" borderId="7" xfId="9" applyFont="1" applyFill="1" applyBorder="1" applyAlignment="1">
      <alignment horizontal="left" vertical="center"/>
    </xf>
    <xf numFmtId="43" fontId="8" fillId="0" borderId="7" xfId="9" applyFont="1" applyBorder="1" applyAlignment="1">
      <alignment horizontal="right" vertical="center"/>
    </xf>
    <xf numFmtId="43" fontId="8" fillId="0" borderId="9" xfId="9" applyFont="1" applyBorder="1" applyAlignment="1">
      <alignment horizontal="right" vertical="center"/>
    </xf>
    <xf numFmtId="186" fontId="8" fillId="0" borderId="0" xfId="0" applyNumberFormat="1" applyFont="1" applyAlignment="1">
      <alignment vertical="center"/>
    </xf>
    <xf numFmtId="186" fontId="7" fillId="0" borderId="7" xfId="0" applyNumberFormat="1" applyFont="1" applyBorder="1" applyAlignment="1">
      <alignment horizontal="center" vertical="center"/>
    </xf>
    <xf numFmtId="186" fontId="7" fillId="0" borderId="8"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3" fontId="8" fillId="0" borderId="7" xfId="72" applyNumberFormat="1" applyFont="1" applyFill="1" applyBorder="1" applyAlignment="1">
      <alignment horizontal="right" vertical="center"/>
    </xf>
    <xf numFmtId="43" fontId="8" fillId="0" borderId="9" xfId="9" applyFont="1" applyFill="1" applyBorder="1" applyAlignment="1">
      <alignment horizontal="right" vertical="center" wrapText="1"/>
    </xf>
    <xf numFmtId="43" fontId="7" fillId="0" borderId="7" xfId="9" applyFont="1" applyBorder="1" applyAlignment="1">
      <alignment horizontal="right" vertical="center"/>
    </xf>
    <xf numFmtId="49" fontId="8" fillId="0" borderId="0" xfId="0" applyNumberFormat="1" applyFont="1" applyAlignment="1">
      <alignment horizontal="center" vertical="center"/>
    </xf>
    <xf numFmtId="49" fontId="8" fillId="0" borderId="11" xfId="0" applyNumberFormat="1" applyFont="1" applyBorder="1" applyAlignment="1">
      <alignment horizontal="left" vertical="center"/>
    </xf>
    <xf numFmtId="187" fontId="8" fillId="0" borderId="11" xfId="9" applyNumberFormat="1" applyFont="1" applyBorder="1" applyAlignment="1">
      <alignment horizontal="center" vertical="center" wrapText="1"/>
    </xf>
    <xf numFmtId="10" fontId="8" fillId="0" borderId="11" xfId="13" applyNumberFormat="1" applyFont="1" applyBorder="1" applyAlignment="1">
      <alignment horizontal="center" vertical="center" wrapText="1"/>
    </xf>
    <xf numFmtId="187" fontId="7" fillId="0" borderId="11" xfId="9" applyNumberFormat="1" applyFont="1" applyBorder="1" applyAlignment="1">
      <alignment horizontal="center" vertical="center" wrapText="1"/>
    </xf>
    <xf numFmtId="10" fontId="7" fillId="0" borderId="11" xfId="13" applyNumberFormat="1" applyFont="1" applyBorder="1" applyAlignment="1">
      <alignment horizontal="center" vertical="center" wrapText="1"/>
    </xf>
    <xf numFmtId="0" fontId="8" fillId="0" borderId="9" xfId="72" applyNumberFormat="1" applyFont="1" applyFill="1" applyBorder="1" applyAlignment="1">
      <alignment horizontal="right" vertical="center"/>
    </xf>
    <xf numFmtId="49" fontId="2" fillId="0" borderId="7" xfId="0" applyNumberFormat="1" applyFont="1" applyFill="1" applyBorder="1" applyAlignment="1" applyProtection="1">
      <alignment horizontal="left" vertical="center" shrinkToFit="1"/>
    </xf>
    <xf numFmtId="49" fontId="2" fillId="0" borderId="7" xfId="0" applyNumberFormat="1" applyFont="1" applyBorder="1" applyAlignment="1">
      <alignment horizontal="center" vertical="center"/>
    </xf>
    <xf numFmtId="0" fontId="8" fillId="0" borderId="7" xfId="0" applyNumberFormat="1" applyFont="1" applyFill="1" applyBorder="1" applyAlignment="1" applyProtection="1">
      <alignment horizontal="left" vertical="center" shrinkToFit="1"/>
    </xf>
    <xf numFmtId="0" fontId="2" fillId="0" borderId="7" xfId="0" applyFont="1" applyBorder="1" applyAlignment="1">
      <alignment horizontal="center" vertical="center"/>
    </xf>
    <xf numFmtId="0" fontId="20" fillId="0" borderId="7" xfId="0" applyNumberFormat="1" applyFont="1" applyFill="1" applyBorder="1" applyAlignment="1" applyProtection="1">
      <alignment horizontal="left" vertical="center" shrinkToFit="1"/>
    </xf>
    <xf numFmtId="0" fontId="2" fillId="0" borderId="7" xfId="0" applyFont="1" applyBorder="1" applyAlignment="1">
      <alignment vertical="center"/>
    </xf>
    <xf numFmtId="0" fontId="20" fillId="0" borderId="5" xfId="0" applyNumberFormat="1" applyFont="1" applyFill="1" applyBorder="1" applyAlignment="1" applyProtection="1">
      <alignment horizontal="left" vertical="center" shrinkToFit="1"/>
    </xf>
    <xf numFmtId="0" fontId="8" fillId="0" borderId="11" xfId="0" applyFont="1" applyBorder="1" applyAlignment="1">
      <alignment horizontal="left" vertical="center" shrinkToFit="1"/>
    </xf>
    <xf numFmtId="43" fontId="8" fillId="0" borderId="9" xfId="9" applyFont="1" applyFill="1" applyBorder="1" applyAlignment="1">
      <alignment horizontal="right" vertical="center"/>
    </xf>
    <xf numFmtId="0" fontId="8" fillId="0" borderId="0" xfId="72" applyFont="1" applyFill="1" applyAlignment="1">
      <alignment vertical="center"/>
    </xf>
    <xf numFmtId="0" fontId="8" fillId="0" borderId="0" xfId="0" applyFont="1" applyAlignment="1">
      <alignment horizontal="center" vertical="center"/>
    </xf>
    <xf numFmtId="43" fontId="8" fillId="0" borderId="14" xfId="0" applyNumberFormat="1" applyFont="1" applyBorder="1" applyAlignment="1">
      <alignment horizontal="right" vertical="center"/>
    </xf>
    <xf numFmtId="43" fontId="8" fillId="0" borderId="7" xfId="9" applyFont="1" applyFill="1" applyBorder="1" applyAlignment="1">
      <alignment horizontal="right" vertical="center" wrapText="1"/>
    </xf>
    <xf numFmtId="0" fontId="8" fillId="0" borderId="7" xfId="72" applyNumberFormat="1" applyFont="1" applyFill="1" applyBorder="1" applyAlignment="1">
      <alignment horizontal="right" vertical="center"/>
    </xf>
    <xf numFmtId="43" fontId="7" fillId="0" borderId="14" xfId="0" applyNumberFormat="1" applyFont="1" applyBorder="1" applyAlignment="1">
      <alignment horizontal="right" vertical="center"/>
    </xf>
    <xf numFmtId="0" fontId="7" fillId="0" borderId="0" xfId="0" applyFont="1" applyBorder="1" applyAlignment="1">
      <alignment horizontal="center" vertical="center"/>
    </xf>
    <xf numFmtId="49" fontId="8" fillId="0" borderId="0" xfId="0" applyNumberFormat="1" applyFont="1" applyBorder="1" applyAlignment="1">
      <alignment horizontal="center" vertical="center"/>
    </xf>
    <xf numFmtId="0" fontId="8" fillId="0" borderId="0" xfId="0" applyFont="1" applyBorder="1" applyAlignment="1">
      <alignment vertical="center"/>
    </xf>
    <xf numFmtId="0" fontId="7" fillId="0" borderId="0" xfId="0" applyFont="1" applyBorder="1" applyAlignment="1">
      <alignment vertical="center"/>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43" fontId="8" fillId="0" borderId="10" xfId="0" applyNumberFormat="1" applyFont="1" applyBorder="1" applyAlignment="1">
      <alignment horizontal="right" vertical="center"/>
    </xf>
    <xf numFmtId="43" fontId="7" fillId="0" borderId="10" xfId="0" applyNumberFormat="1" applyFont="1" applyBorder="1" applyAlignment="1">
      <alignment horizontal="right" vertical="center"/>
    </xf>
    <xf numFmtId="186" fontId="8" fillId="0" borderId="7" xfId="0" applyNumberFormat="1" applyFont="1" applyBorder="1" applyAlignment="1">
      <alignment vertical="center"/>
    </xf>
    <xf numFmtId="0" fontId="27" fillId="0" borderId="0" xfId="0" applyFont="1" applyAlignment="1">
      <alignment vertical="center"/>
    </xf>
    <xf numFmtId="186" fontId="7" fillId="8" borderId="7" xfId="0" applyNumberFormat="1" applyFont="1" applyFill="1" applyBorder="1" applyAlignment="1">
      <alignment horizontal="center" vertical="center"/>
    </xf>
    <xf numFmtId="186" fontId="7" fillId="8" borderId="7" xfId="0" applyNumberFormat="1" applyFont="1" applyFill="1" applyBorder="1" applyAlignment="1">
      <alignment horizontal="center" vertical="center" wrapText="1"/>
    </xf>
    <xf numFmtId="43" fontId="8" fillId="8" borderId="7" xfId="0" applyNumberFormat="1" applyFont="1" applyFill="1" applyBorder="1" applyAlignment="1">
      <alignment horizontal="right" vertical="center"/>
    </xf>
    <xf numFmtId="43" fontId="7" fillId="8" borderId="7" xfId="0" applyNumberFormat="1" applyFont="1" applyFill="1" applyBorder="1" applyAlignment="1">
      <alignment horizontal="right" vertical="center"/>
    </xf>
    <xf numFmtId="0" fontId="7" fillId="0" borderId="0" xfId="0" applyFont="1" applyFill="1" applyAlignment="1">
      <alignment vertical="center"/>
    </xf>
    <xf numFmtId="0" fontId="7" fillId="8" borderId="7" xfId="64" applyFont="1" applyFill="1" applyBorder="1" applyAlignment="1">
      <alignment horizontal="center" vertical="center" wrapText="1"/>
    </xf>
    <xf numFmtId="186" fontId="28" fillId="8" borderId="16" xfId="0" applyNumberFormat="1" applyFont="1" applyFill="1" applyBorder="1" applyAlignment="1">
      <alignment horizontal="center" vertical="center" wrapText="1"/>
    </xf>
    <xf numFmtId="186" fontId="28" fillId="8" borderId="18" xfId="0" applyNumberFormat="1" applyFont="1" applyFill="1" applyBorder="1" applyAlignment="1">
      <alignment horizontal="center" vertical="center" wrapText="1"/>
    </xf>
    <xf numFmtId="43" fontId="27" fillId="8" borderId="8" xfId="0" applyNumberFormat="1" applyFont="1" applyFill="1" applyBorder="1" applyAlignment="1">
      <alignment horizontal="right" vertical="center"/>
    </xf>
    <xf numFmtId="43" fontId="28" fillId="8" borderId="8" xfId="0" applyNumberFormat="1" applyFont="1" applyFill="1" applyBorder="1" applyAlignment="1">
      <alignment horizontal="right" vertical="center"/>
    </xf>
    <xf numFmtId="0" fontId="7" fillId="0" borderId="0" xfId="0" applyFont="1" applyAlignment="1">
      <alignment horizontal="left" vertical="center"/>
    </xf>
    <xf numFmtId="43" fontId="8" fillId="0" borderId="7" xfId="9" applyFont="1" applyBorder="1" applyAlignment="1">
      <alignment vertical="center"/>
    </xf>
    <xf numFmtId="43" fontId="8" fillId="0" borderId="8" xfId="9" applyFont="1" applyBorder="1" applyAlignment="1">
      <alignment horizontal="right" vertical="center"/>
    </xf>
    <xf numFmtId="179" fontId="8" fillId="0" borderId="7" xfId="0" applyNumberFormat="1" applyFont="1" applyBorder="1" applyAlignment="1">
      <alignment horizontal="right" vertical="center"/>
    </xf>
    <xf numFmtId="179" fontId="7" fillId="0" borderId="7" xfId="0" applyNumberFormat="1" applyFont="1" applyBorder="1" applyAlignment="1">
      <alignment horizontal="right" vertical="center"/>
    </xf>
    <xf numFmtId="0" fontId="11" fillId="0" borderId="0" xfId="11" applyFont="1" applyAlignment="1" applyProtection="1">
      <alignment horizontal="left" vertical="center" shrinkToFit="1"/>
    </xf>
    <xf numFmtId="49" fontId="8" fillId="0" borderId="0" xfId="0" applyNumberFormat="1" applyFont="1" applyAlignment="1">
      <alignment vertical="center"/>
    </xf>
    <xf numFmtId="0" fontId="7" fillId="0" borderId="7" xfId="0" applyFont="1" applyBorder="1" applyAlignment="1" applyProtection="1">
      <alignment horizontal="center" vertical="center"/>
    </xf>
    <xf numFmtId="43" fontId="8" fillId="0" borderId="7" xfId="54" applyNumberFormat="1" applyFont="1" applyBorder="1" applyAlignment="1">
      <alignment horizontal="center" vertical="center"/>
    </xf>
    <xf numFmtId="0" fontId="5" fillId="0" borderId="0" xfId="0" applyFont="1" applyAlignment="1" applyProtection="1">
      <alignment vertical="center" shrinkToFit="1"/>
    </xf>
    <xf numFmtId="0" fontId="6"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8" fillId="0" borderId="0" xfId="0" applyFont="1" applyAlignment="1" applyProtection="1">
      <alignment vertical="center"/>
    </xf>
    <xf numFmtId="0" fontId="5" fillId="0" borderId="0" xfId="0" applyFont="1" applyAlignment="1" applyProtection="1">
      <alignment horizontal="center" vertical="center" shrinkToFit="1"/>
    </xf>
    <xf numFmtId="0" fontId="6" fillId="0" borderId="0" xfId="0" applyFont="1" applyAlignment="1" applyProtection="1">
      <alignment horizontal="center" vertical="center" wrapText="1"/>
    </xf>
    <xf numFmtId="187" fontId="8" fillId="0" borderId="0" xfId="0" applyNumberFormat="1" applyFont="1" applyAlignment="1" applyProtection="1">
      <alignment horizontal="center" vertical="center"/>
    </xf>
    <xf numFmtId="0" fontId="8" fillId="0" borderId="0" xfId="0" applyNumberFormat="1" applyFont="1" applyAlignment="1" applyProtection="1">
      <alignment horizontal="center" vertical="center"/>
    </xf>
    <xf numFmtId="187" fontId="8" fillId="0" borderId="0" xfId="0" applyNumberFormat="1" applyFont="1" applyAlignment="1" applyProtection="1">
      <alignment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8"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43" fontId="8" fillId="0" borderId="7" xfId="0" applyNumberFormat="1" applyFont="1" applyBorder="1" applyAlignment="1" applyProtection="1">
      <alignment horizontal="right" vertical="center"/>
    </xf>
    <xf numFmtId="43" fontId="8" fillId="0" borderId="8" xfId="0" applyNumberFormat="1" applyFont="1" applyBorder="1" applyAlignment="1" applyProtection="1">
      <alignment horizontal="right" vertical="center"/>
    </xf>
    <xf numFmtId="43" fontId="8" fillId="0" borderId="9" xfId="0" applyNumberFormat="1" applyFont="1" applyBorder="1" applyAlignment="1" applyProtection="1">
      <alignment horizontal="right" vertical="center"/>
    </xf>
    <xf numFmtId="0" fontId="8" fillId="0" borderId="7" xfId="0" applyFont="1" applyBorder="1" applyAlignment="1" applyProtection="1">
      <alignment horizontal="left" vertical="center"/>
    </xf>
    <xf numFmtId="0" fontId="7" fillId="0" borderId="10" xfId="0" applyFont="1" applyBorder="1" applyAlignment="1" applyProtection="1">
      <alignment horizontal="center" vertical="center"/>
    </xf>
    <xf numFmtId="0" fontId="7" fillId="0" borderId="7" xfId="0" applyFont="1" applyBorder="1" applyAlignment="1" applyProtection="1">
      <alignment vertical="center"/>
    </xf>
    <xf numFmtId="43" fontId="7" fillId="0" borderId="7" xfId="0" applyNumberFormat="1" applyFont="1" applyBorder="1" applyAlignment="1" applyProtection="1">
      <alignment horizontal="right" vertical="center"/>
    </xf>
    <xf numFmtId="43" fontId="7" fillId="0" borderId="8" xfId="0" applyNumberFormat="1" applyFont="1" applyBorder="1" applyAlignment="1" applyProtection="1">
      <alignment horizontal="right" vertical="center"/>
    </xf>
    <xf numFmtId="43" fontId="7" fillId="0" borderId="9" xfId="0" applyNumberFormat="1" applyFont="1" applyBorder="1" applyAlignment="1" applyProtection="1">
      <alignment horizontal="right" vertical="center"/>
    </xf>
    <xf numFmtId="49" fontId="8" fillId="0" borderId="0" xfId="0" applyNumberFormat="1" applyFont="1" applyAlignment="1" applyProtection="1">
      <alignment vertical="center"/>
    </xf>
    <xf numFmtId="0" fontId="8" fillId="0" borderId="0" xfId="0" applyNumberFormat="1" applyFont="1" applyAlignment="1" applyProtection="1">
      <alignment horizontal="right" vertical="center"/>
    </xf>
    <xf numFmtId="0" fontId="8" fillId="0" borderId="0" xfId="0" applyFont="1" applyAlignment="1" applyProtection="1">
      <alignment horizontal="right" vertical="center"/>
    </xf>
    <xf numFmtId="0" fontId="8" fillId="0" borderId="7" xfId="0" applyFont="1" applyBorder="1" applyAlignment="1" applyProtection="1">
      <alignment vertical="center"/>
    </xf>
    <xf numFmtId="43" fontId="7" fillId="0" borderId="7" xfId="54" applyNumberFormat="1" applyFont="1" applyBorder="1" applyAlignment="1">
      <alignment horizontal="right" vertical="center"/>
    </xf>
    <xf numFmtId="49" fontId="12" fillId="0" borderId="0" xfId="0" applyNumberFormat="1" applyFont="1" applyBorder="1" applyAlignment="1">
      <alignment horizontal="left" vertical="center"/>
    </xf>
    <xf numFmtId="0" fontId="12" fillId="0" borderId="0" xfId="0" applyFont="1" applyBorder="1" applyAlignment="1">
      <alignment horizontal="right"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43" fontId="8" fillId="0" borderId="8" xfId="0" applyNumberFormat="1" applyFont="1" applyFill="1" applyBorder="1" applyAlignment="1">
      <alignment horizontal="right" vertical="center"/>
    </xf>
    <xf numFmtId="43" fontId="8" fillId="0" borderId="7" xfId="0" applyNumberFormat="1" applyFont="1" applyFill="1" applyBorder="1" applyAlignment="1">
      <alignment horizontal="right" vertical="center"/>
    </xf>
    <xf numFmtId="49" fontId="8" fillId="0" borderId="10" xfId="0" applyNumberFormat="1" applyFont="1" applyBorder="1" applyAlignment="1">
      <alignment horizontal="center" vertical="center"/>
    </xf>
    <xf numFmtId="0" fontId="12" fillId="0" borderId="7" xfId="0" applyFont="1" applyBorder="1" applyAlignment="1">
      <alignment horizontal="left" vertical="center"/>
    </xf>
    <xf numFmtId="43" fontId="8" fillId="0" borderId="10" xfId="0" applyNumberFormat="1" applyFont="1" applyFill="1" applyBorder="1" applyAlignment="1">
      <alignment horizontal="right" vertical="center"/>
    </xf>
    <xf numFmtId="0" fontId="12" fillId="0" borderId="7" xfId="0" applyFont="1" applyBorder="1" applyAlignment="1">
      <alignment horizontal="center" vertical="center"/>
    </xf>
    <xf numFmtId="43" fontId="7" fillId="0" borderId="8" xfId="0" applyNumberFormat="1" applyFont="1" applyFill="1" applyBorder="1" applyAlignment="1">
      <alignment horizontal="right" vertical="center"/>
    </xf>
    <xf numFmtId="0" fontId="7" fillId="0" borderId="0" xfId="0" applyFont="1" applyFill="1" applyAlignment="1"/>
    <xf numFmtId="43" fontId="8" fillId="0" borderId="0" xfId="9" applyFont="1"/>
    <xf numFmtId="0" fontId="8" fillId="0" borderId="0" xfId="0" applyFont="1" applyFill="1" applyAlignment="1"/>
    <xf numFmtId="43" fontId="29" fillId="0" borderId="0" xfId="9" applyFont="1" applyAlignment="1">
      <alignment horizontal="center"/>
    </xf>
    <xf numFmtId="43" fontId="30" fillId="0" borderId="0" xfId="9" applyFont="1" applyAlignment="1">
      <alignment horizontal="center"/>
    </xf>
    <xf numFmtId="43" fontId="8" fillId="0" borderId="0" xfId="9" applyFont="1" applyAlignment="1">
      <alignment horizontal="center"/>
    </xf>
    <xf numFmtId="43" fontId="2" fillId="0" borderId="0" xfId="9" applyFont="1" applyAlignment="1">
      <alignment horizontal="right"/>
    </xf>
    <xf numFmtId="43" fontId="15" fillId="0" borderId="7" xfId="9" applyFont="1" applyBorder="1" applyAlignment="1">
      <alignment horizontal="center"/>
    </xf>
    <xf numFmtId="43" fontId="2" fillId="0" borderId="7" xfId="9" applyFont="1" applyBorder="1"/>
    <xf numFmtId="43" fontId="8" fillId="0" borderId="7" xfId="9" applyFont="1" applyBorder="1"/>
    <xf numFmtId="43" fontId="15" fillId="0" borderId="7" xfId="9" applyFont="1" applyBorder="1"/>
    <xf numFmtId="43" fontId="7" fillId="0" borderId="7" xfId="9" applyFont="1" applyBorder="1"/>
    <xf numFmtId="194" fontId="31" fillId="0" borderId="0" xfId="65" applyNumberFormat="1" applyFont="1" applyFill="1" applyAlignment="1" applyProtection="1">
      <alignment horizontal="left" vertical="center"/>
      <protection locked="0"/>
    </xf>
    <xf numFmtId="194" fontId="7" fillId="0" borderId="0" xfId="65" applyNumberFormat="1" applyFont="1" applyFill="1" applyAlignment="1" applyProtection="1">
      <alignment horizontal="center" vertical="center"/>
      <protection locked="0"/>
    </xf>
    <xf numFmtId="194" fontId="8" fillId="0" borderId="0" xfId="65" applyNumberFormat="1" applyFont="1" applyFill="1" applyAlignment="1" applyProtection="1">
      <alignment horizontal="center" vertical="center"/>
      <protection locked="0"/>
    </xf>
    <xf numFmtId="194" fontId="8" fillId="0" borderId="0" xfId="65" applyNumberFormat="1" applyFont="1" applyFill="1" applyAlignment="1" applyProtection="1">
      <alignment horizontal="left" vertical="center"/>
      <protection locked="0"/>
    </xf>
    <xf numFmtId="181" fontId="8" fillId="0" borderId="0" xfId="65" applyNumberFormat="1" applyFont="1" applyFill="1" applyAlignment="1" applyProtection="1">
      <alignment horizontal="left" vertical="center"/>
      <protection locked="0"/>
    </xf>
    <xf numFmtId="194" fontId="8" fillId="0" borderId="0" xfId="65" applyNumberFormat="1" applyFont="1" applyFill="1" applyAlignment="1" applyProtection="1">
      <alignment horizontal="right" vertical="center"/>
      <protection locked="0"/>
    </xf>
    <xf numFmtId="194" fontId="32" fillId="0" borderId="0" xfId="11" applyNumberFormat="1" applyFont="1" applyFill="1" applyBorder="1" applyAlignment="1" applyProtection="1">
      <alignment horizontal="left" vertical="center"/>
      <protection locked="0"/>
    </xf>
    <xf numFmtId="194" fontId="31" fillId="0" borderId="0" xfId="65" applyNumberFormat="1" applyFont="1" applyFill="1" applyBorder="1" applyAlignment="1" applyProtection="1">
      <alignment horizontal="center" vertical="center"/>
      <protection locked="0"/>
    </xf>
    <xf numFmtId="194" fontId="33" fillId="0" borderId="0" xfId="65" applyNumberFormat="1" applyFont="1" applyFill="1" applyBorder="1" applyAlignment="1" applyProtection="1">
      <alignment horizontal="center" vertical="center"/>
      <protection locked="0"/>
    </xf>
    <xf numFmtId="0" fontId="8" fillId="0" borderId="0" xfId="65" applyNumberFormat="1" applyFont="1" applyFill="1" applyBorder="1" applyAlignment="1" applyProtection="1">
      <alignment horizontal="center" vertical="center"/>
      <protection locked="0"/>
    </xf>
    <xf numFmtId="194" fontId="2" fillId="0" borderId="21" xfId="65" applyNumberFormat="1" applyFont="1" applyFill="1" applyBorder="1" applyAlignment="1" applyProtection="1">
      <alignment horizontal="left" vertical="center"/>
      <protection locked="0"/>
    </xf>
    <xf numFmtId="194" fontId="8" fillId="0" borderId="21" xfId="65" applyNumberFormat="1" applyFont="1" applyFill="1" applyBorder="1" applyAlignment="1" applyProtection="1">
      <alignment horizontal="left" vertical="center"/>
      <protection locked="0"/>
    </xf>
    <xf numFmtId="194" fontId="7" fillId="0" borderId="0" xfId="65" applyNumberFormat="1" applyFont="1" applyFill="1" applyAlignment="1" applyProtection="1">
      <alignment horizontal="left" vertical="center"/>
      <protection locked="0"/>
    </xf>
    <xf numFmtId="194" fontId="15" fillId="0" borderId="7" xfId="65" applyNumberFormat="1" applyFont="1" applyFill="1" applyBorder="1" applyAlignment="1" applyProtection="1">
      <alignment horizontal="center" vertical="center"/>
      <protection locked="0"/>
    </xf>
    <xf numFmtId="194" fontId="8" fillId="0" borderId="7" xfId="73" applyNumberFormat="1" applyFont="1" applyFill="1" applyBorder="1" applyAlignment="1" applyProtection="1">
      <alignment vertical="center"/>
      <protection locked="0"/>
    </xf>
    <xf numFmtId="181" fontId="8" fillId="0" borderId="7" xfId="65" applyNumberFormat="1" applyFont="1" applyFill="1" applyBorder="1" applyAlignment="1" applyProtection="1">
      <alignment horizontal="center" vertical="center"/>
      <protection locked="0"/>
    </xf>
    <xf numFmtId="186" fontId="8" fillId="0" borderId="7" xfId="65" applyNumberFormat="1" applyFont="1" applyFill="1" applyBorder="1" applyAlignment="1" applyProtection="1">
      <alignment horizontal="right" vertical="center"/>
      <protection locked="0"/>
    </xf>
    <xf numFmtId="186" fontId="8" fillId="0" borderId="7" xfId="65" applyNumberFormat="1" applyFont="1" applyFill="1" applyBorder="1" applyAlignment="1" applyProtection="1">
      <alignment horizontal="left" vertical="center"/>
      <protection locked="0"/>
    </xf>
    <xf numFmtId="186" fontId="2" fillId="0" borderId="7" xfId="65" applyNumberFormat="1" applyFont="1" applyFill="1" applyBorder="1" applyAlignment="1" applyProtection="1">
      <alignment horizontal="left" vertical="center"/>
      <protection locked="0"/>
    </xf>
    <xf numFmtId="194" fontId="8" fillId="0" borderId="7" xfId="65" applyNumberFormat="1" applyFont="1" applyFill="1" applyBorder="1" applyAlignment="1" applyProtection="1">
      <alignment horizontal="left" vertical="center" indent="1"/>
      <protection locked="0"/>
    </xf>
    <xf numFmtId="186" fontId="8" fillId="0" borderId="7" xfId="44" applyNumberFormat="1" applyFont="1" applyFill="1" applyBorder="1" applyAlignment="1" applyProtection="1">
      <alignment horizontal="right" vertical="center"/>
      <protection locked="0"/>
    </xf>
    <xf numFmtId="194" fontId="2" fillId="0" borderId="7" xfId="65" applyNumberFormat="1" applyFont="1" applyFill="1" applyBorder="1" applyAlignment="1" applyProtection="1">
      <alignment horizontal="left" vertical="center" indent="1"/>
      <protection locked="0"/>
    </xf>
    <xf numFmtId="181" fontId="7" fillId="0" borderId="7" xfId="65" applyNumberFormat="1" applyFont="1" applyFill="1" applyBorder="1" applyAlignment="1" applyProtection="1">
      <alignment horizontal="center" vertical="center"/>
      <protection locked="0"/>
    </xf>
    <xf numFmtId="186" fontId="7" fillId="0" borderId="7" xfId="65" applyNumberFormat="1" applyFont="1" applyFill="1" applyBorder="1" applyAlignment="1" applyProtection="1">
      <alignment horizontal="right" vertical="center"/>
      <protection locked="0"/>
    </xf>
    <xf numFmtId="186" fontId="7" fillId="0" borderId="7" xfId="65" applyNumberFormat="1" applyFont="1" applyFill="1" applyBorder="1" applyAlignment="1" applyProtection="1">
      <alignment horizontal="left" vertical="center"/>
      <protection locked="0"/>
    </xf>
    <xf numFmtId="194" fontId="8" fillId="0" borderId="7" xfId="65" applyNumberFormat="1" applyFont="1" applyFill="1" applyBorder="1" applyAlignment="1" applyProtection="1">
      <alignment horizontal="left" vertical="center"/>
      <protection locked="0"/>
    </xf>
    <xf numFmtId="186" fontId="15" fillId="0" borderId="7" xfId="65" applyNumberFormat="1" applyFont="1" applyFill="1" applyBorder="1" applyAlignment="1" applyProtection="1">
      <alignment horizontal="center" vertical="center"/>
      <protection locked="0"/>
    </xf>
    <xf numFmtId="186" fontId="7" fillId="0" borderId="7" xfId="44" applyNumberFormat="1" applyFont="1" applyFill="1" applyBorder="1" applyAlignment="1" applyProtection="1">
      <alignment horizontal="right" vertical="center"/>
      <protection locked="0"/>
    </xf>
    <xf numFmtId="186" fontId="15" fillId="9" borderId="7" xfId="65" applyNumberFormat="1" applyFont="1" applyFill="1" applyBorder="1" applyAlignment="1" applyProtection="1">
      <alignment horizontal="center" vertical="center"/>
      <protection locked="0"/>
    </xf>
    <xf numFmtId="186" fontId="7" fillId="9" borderId="7" xfId="65" applyNumberFormat="1" applyFont="1" applyFill="1" applyBorder="1" applyAlignment="1" applyProtection="1">
      <alignment horizontal="right" vertical="center"/>
      <protection locked="0"/>
    </xf>
    <xf numFmtId="194" fontId="8" fillId="0" borderId="7" xfId="65" applyNumberFormat="1" applyFont="1" applyFill="1" applyBorder="1" applyAlignment="1" applyProtection="1">
      <alignment horizontal="right" vertical="center"/>
      <protection locked="0"/>
    </xf>
    <xf numFmtId="194" fontId="8" fillId="0" borderId="11" xfId="65" applyNumberFormat="1" applyFont="1" applyFill="1" applyBorder="1" applyAlignment="1" applyProtection="1">
      <alignment horizontal="left" vertical="center"/>
      <protection locked="0"/>
    </xf>
    <xf numFmtId="181" fontId="8" fillId="0" borderId="11" xfId="65" applyNumberFormat="1" applyFont="1" applyFill="1" applyBorder="1" applyAlignment="1" applyProtection="1">
      <alignment horizontal="left" vertical="center"/>
      <protection locked="0"/>
    </xf>
    <xf numFmtId="194" fontId="8" fillId="0" borderId="11" xfId="65" applyNumberFormat="1" applyFont="1" applyFill="1" applyBorder="1" applyAlignment="1" applyProtection="1">
      <alignment horizontal="right" vertical="center"/>
      <protection locked="0"/>
    </xf>
    <xf numFmtId="194" fontId="8" fillId="0" borderId="19" xfId="65" applyNumberFormat="1" applyFont="1" applyFill="1" applyBorder="1" applyAlignment="1" applyProtection="1">
      <alignment horizontal="left" vertical="center"/>
      <protection locked="0"/>
    </xf>
    <xf numFmtId="194" fontId="8" fillId="0" borderId="5" xfId="65" applyNumberFormat="1" applyFont="1" applyFill="1" applyBorder="1" applyAlignment="1" applyProtection="1">
      <alignment horizontal="left" vertical="center"/>
      <protection locked="0"/>
    </xf>
    <xf numFmtId="181" fontId="8" fillId="0" borderId="5" xfId="65" applyNumberFormat="1" applyFont="1" applyFill="1" applyBorder="1" applyAlignment="1" applyProtection="1">
      <alignment horizontal="left" vertical="center"/>
      <protection locked="0"/>
    </xf>
    <xf numFmtId="194" fontId="8" fillId="0" borderId="5" xfId="65" applyNumberFormat="1" applyFont="1" applyFill="1" applyBorder="1" applyAlignment="1" applyProtection="1">
      <alignment horizontal="right" vertical="center"/>
      <protection locked="0"/>
    </xf>
    <xf numFmtId="194" fontId="8" fillId="0" borderId="17" xfId="65" applyNumberFormat="1" applyFont="1" applyFill="1" applyBorder="1" applyAlignment="1" applyProtection="1">
      <alignment horizontal="left" vertical="center"/>
      <protection locked="0"/>
    </xf>
    <xf numFmtId="186" fontId="15" fillId="9" borderId="7" xfId="73" applyNumberFormat="1" applyFont="1" applyFill="1" applyBorder="1" applyAlignment="1" applyProtection="1">
      <alignment horizontal="center" vertical="center"/>
      <protection locked="0"/>
    </xf>
    <xf numFmtId="186" fontId="7" fillId="9" borderId="7" xfId="44" applyNumberFormat="1" applyFont="1" applyFill="1" applyBorder="1" applyAlignment="1" applyProtection="1">
      <alignment horizontal="right" vertical="center"/>
      <protection locked="0"/>
    </xf>
    <xf numFmtId="194" fontId="7" fillId="9" borderId="7" xfId="73" applyNumberFormat="1" applyFont="1" applyFill="1" applyBorder="1" applyAlignment="1" applyProtection="1">
      <alignment horizontal="center" vertical="center"/>
      <protection locked="0"/>
    </xf>
    <xf numFmtId="181" fontId="7" fillId="9" borderId="7" xfId="65" applyNumberFormat="1" applyFont="1" applyFill="1" applyBorder="1" applyAlignment="1" applyProtection="1">
      <alignment horizontal="center" vertical="center"/>
      <protection locked="0"/>
    </xf>
    <xf numFmtId="186" fontId="7" fillId="9" borderId="7" xfId="65" applyNumberFormat="1" applyFont="1" applyFill="1" applyBorder="1" applyAlignment="1" applyProtection="1">
      <alignment horizontal="left" vertical="center"/>
      <protection locked="0"/>
    </xf>
    <xf numFmtId="186" fontId="15" fillId="10" borderId="7" xfId="73" applyNumberFormat="1" applyFont="1" applyFill="1" applyBorder="1" applyAlignment="1" applyProtection="1">
      <alignment horizontal="center" vertical="center"/>
      <protection locked="0"/>
    </xf>
    <xf numFmtId="186" fontId="7" fillId="10" borderId="7" xfId="44" applyNumberFormat="1" applyFont="1" applyFill="1" applyBorder="1" applyAlignment="1" applyProtection="1">
      <alignment horizontal="right" vertical="center"/>
      <protection locked="0"/>
    </xf>
    <xf numFmtId="194" fontId="2" fillId="0" borderId="0" xfId="65" applyNumberFormat="1" applyFont="1" applyFill="1" applyBorder="1" applyAlignment="1" applyProtection="1">
      <alignment horizontal="left" vertical="center"/>
      <protection locked="0"/>
    </xf>
    <xf numFmtId="194" fontId="2" fillId="0" borderId="0" xfId="65" applyNumberFormat="1" applyFont="1" applyFill="1" applyAlignment="1" applyProtection="1">
      <alignment horizontal="left" vertical="center"/>
      <protection locked="0"/>
    </xf>
    <xf numFmtId="194" fontId="2" fillId="0" borderId="0" xfId="65" applyNumberFormat="1" applyFont="1" applyFill="1" applyBorder="1" applyAlignment="1" applyProtection="1">
      <alignment horizontal="right" vertical="center"/>
      <protection locked="0"/>
    </xf>
    <xf numFmtId="186" fontId="2" fillId="11" borderId="0" xfId="65" applyNumberFormat="1" applyFont="1" applyFill="1" applyBorder="1" applyAlignment="1" applyProtection="1">
      <alignment horizontal="left" vertical="center"/>
      <protection locked="0"/>
    </xf>
    <xf numFmtId="181" fontId="8" fillId="11" borderId="0" xfId="65" applyNumberFormat="1" applyFont="1" applyFill="1" applyBorder="1" applyAlignment="1" applyProtection="1">
      <alignment horizontal="center" vertical="center"/>
      <protection locked="0"/>
    </xf>
    <xf numFmtId="186" fontId="8" fillId="11" borderId="0" xfId="65" applyNumberFormat="1" applyFont="1" applyFill="1" applyBorder="1" applyAlignment="1" applyProtection="1">
      <alignment horizontal="right" vertical="center"/>
      <protection locked="0"/>
    </xf>
    <xf numFmtId="194" fontId="2" fillId="0" borderId="0" xfId="65" applyNumberFormat="1" applyFont="1" applyFill="1" applyAlignment="1" applyProtection="1">
      <alignment horizontal="right" vertical="center"/>
      <protection locked="0"/>
    </xf>
    <xf numFmtId="186" fontId="7" fillId="0" borderId="7" xfId="44" applyNumberFormat="1" applyFont="1" applyFill="1" applyBorder="1" applyAlignment="1" applyProtection="1">
      <alignment horizontal="left" vertical="center"/>
      <protection locked="0"/>
    </xf>
    <xf numFmtId="0" fontId="31" fillId="0" borderId="0" xfId="73" applyFont="1" applyAlignment="1" applyProtection="1">
      <alignment vertical="center"/>
      <protection locked="0"/>
    </xf>
    <xf numFmtId="0" fontId="8" fillId="0" borderId="0" xfId="73" applyFont="1" applyAlignment="1" applyProtection="1">
      <alignment horizontal="center" vertical="center"/>
      <protection locked="0"/>
    </xf>
    <xf numFmtId="0" fontId="7" fillId="0" borderId="0" xfId="70" applyFont="1" applyAlignment="1" applyProtection="1">
      <alignment vertical="center"/>
      <protection locked="0"/>
    </xf>
    <xf numFmtId="0" fontId="8" fillId="0" borderId="0" xfId="70" applyFont="1" applyAlignment="1" applyProtection="1">
      <alignment vertical="center"/>
      <protection locked="0"/>
    </xf>
    <xf numFmtId="0" fontId="8" fillId="0" borderId="0" xfId="70" applyFont="1" applyAlignment="1" applyProtection="1">
      <alignment horizontal="left" vertical="center"/>
      <protection locked="0"/>
    </xf>
    <xf numFmtId="0" fontId="8" fillId="0" borderId="0" xfId="73" applyFont="1" applyAlignment="1" applyProtection="1">
      <alignment vertical="center"/>
      <protection locked="0"/>
    </xf>
    <xf numFmtId="0" fontId="32" fillId="0" borderId="0" xfId="11" applyFont="1" applyAlignment="1" applyProtection="1">
      <alignment horizontal="left" vertical="center"/>
      <protection locked="0"/>
    </xf>
    <xf numFmtId="0" fontId="31" fillId="0" borderId="0" xfId="70" applyFont="1" applyAlignment="1" applyProtection="1">
      <alignment horizontal="center" vertical="center"/>
      <protection locked="0"/>
    </xf>
    <xf numFmtId="0" fontId="34" fillId="0" borderId="0" xfId="70" applyFont="1" applyAlignment="1" applyProtection="1">
      <alignment horizontal="center" vertical="center"/>
      <protection locked="0"/>
    </xf>
    <xf numFmtId="0" fontId="8" fillId="0" borderId="0" xfId="70" applyNumberFormat="1" applyFont="1" applyAlignment="1" applyProtection="1">
      <alignment horizontal="center" vertical="center"/>
      <protection locked="0"/>
    </xf>
    <xf numFmtId="0" fontId="28" fillId="0" borderId="0" xfId="70" applyFont="1" applyAlignment="1" applyProtection="1">
      <alignment horizontal="left" vertical="center"/>
      <protection locked="0"/>
    </xf>
    <xf numFmtId="0" fontId="8" fillId="0" borderId="0" xfId="70" applyFont="1" applyAlignment="1" applyProtection="1">
      <alignment horizontal="center" vertical="center"/>
      <protection locked="0"/>
    </xf>
    <xf numFmtId="0" fontId="15" fillId="0" borderId="22" xfId="73" applyFont="1" applyBorder="1" applyAlignment="1" applyProtection="1">
      <alignment horizontal="center" vertical="center"/>
      <protection locked="0"/>
    </xf>
    <xf numFmtId="0" fontId="15" fillId="0" borderId="23" xfId="70" applyFont="1" applyBorder="1" applyAlignment="1" applyProtection="1">
      <alignment horizontal="center" vertical="center"/>
      <protection locked="0"/>
    </xf>
    <xf numFmtId="0" fontId="2" fillId="0" borderId="24" xfId="73" applyNumberFormat="1" applyFont="1" applyBorder="1" applyAlignment="1" applyProtection="1">
      <alignment horizontal="center" vertical="center"/>
      <protection locked="0"/>
    </xf>
    <xf numFmtId="0" fontId="8" fillId="0" borderId="25" xfId="73" applyNumberFormat="1" applyFont="1" applyBorder="1" applyAlignment="1" applyProtection="1">
      <alignment horizontal="center" vertical="center"/>
      <protection locked="0"/>
    </xf>
    <xf numFmtId="0" fontId="8" fillId="0" borderId="26" xfId="73" applyNumberFormat="1" applyFont="1" applyBorder="1" applyAlignment="1" applyProtection="1">
      <alignment horizontal="center" vertical="center"/>
      <protection locked="0"/>
    </xf>
    <xf numFmtId="0" fontId="7" fillId="0" borderId="27" xfId="73" applyFont="1" applyBorder="1" applyAlignment="1" applyProtection="1">
      <alignment horizontal="center" vertical="center"/>
      <protection locked="0"/>
    </xf>
    <xf numFmtId="0" fontId="15" fillId="0" borderId="7" xfId="70" applyFont="1" applyBorder="1" applyAlignment="1" applyProtection="1">
      <alignment horizontal="center" vertical="center"/>
      <protection locked="0"/>
    </xf>
    <xf numFmtId="0" fontId="8" fillId="0" borderId="10" xfId="73" applyFont="1" applyBorder="1" applyAlignment="1" applyProtection="1">
      <alignment horizontal="center" vertical="center"/>
      <protection locked="0"/>
    </xf>
    <xf numFmtId="0" fontId="8" fillId="0" borderId="14" xfId="73" applyFont="1" applyBorder="1" applyAlignment="1" applyProtection="1">
      <alignment horizontal="center" vertical="center"/>
      <protection locked="0"/>
    </xf>
    <xf numFmtId="0" fontId="8" fillId="0" borderId="9" xfId="73" applyFont="1" applyBorder="1" applyAlignment="1" applyProtection="1">
      <alignment horizontal="center" vertical="center"/>
      <protection locked="0"/>
    </xf>
    <xf numFmtId="0" fontId="7" fillId="0" borderId="7" xfId="70" applyFont="1" applyBorder="1" applyAlignment="1" applyProtection="1">
      <alignment horizontal="center" vertical="center"/>
      <protection locked="0"/>
    </xf>
    <xf numFmtId="0" fontId="15" fillId="0" borderId="28" xfId="70" applyFont="1" applyBorder="1" applyAlignment="1" applyProtection="1">
      <alignment horizontal="center" vertical="center"/>
      <protection locked="0"/>
    </xf>
    <xf numFmtId="0" fontId="2" fillId="0" borderId="10" xfId="73" applyFont="1" applyBorder="1" applyAlignment="1" applyProtection="1">
      <alignment horizontal="center" vertical="center"/>
      <protection locked="0"/>
    </xf>
    <xf numFmtId="0" fontId="15" fillId="0" borderId="7" xfId="73" applyFont="1" applyBorder="1" applyAlignment="1" applyProtection="1">
      <alignment horizontal="center" vertical="center"/>
      <protection locked="0"/>
    </xf>
    <xf numFmtId="0" fontId="8" fillId="0" borderId="7" xfId="73" applyFont="1" applyBorder="1" applyAlignment="1" applyProtection="1">
      <alignment vertical="center"/>
      <protection locked="0"/>
    </xf>
    <xf numFmtId="0" fontId="15" fillId="0" borderId="28" xfId="73" applyFont="1" applyBorder="1" applyAlignment="1" applyProtection="1">
      <alignment horizontal="center" vertical="center"/>
      <protection locked="0"/>
    </xf>
    <xf numFmtId="0" fontId="8" fillId="0" borderId="7" xfId="73" applyFont="1" applyBorder="1" applyAlignment="1" applyProtection="1">
      <alignment horizontal="center" vertical="center"/>
      <protection locked="0"/>
    </xf>
    <xf numFmtId="0" fontId="7" fillId="0" borderId="7" xfId="73" applyFont="1" applyBorder="1" applyAlignment="1" applyProtection="1">
      <alignment horizontal="center" vertical="center"/>
      <protection locked="0"/>
    </xf>
    <xf numFmtId="0" fontId="2" fillId="0" borderId="10" xfId="73" applyFont="1" applyBorder="1" applyAlignment="1" applyProtection="1">
      <alignment horizontal="center" vertical="center" wrapText="1"/>
      <protection locked="0"/>
    </xf>
    <xf numFmtId="0" fontId="0" fillId="0" borderId="14" xfId="0" applyFont="1" applyBorder="1" applyAlignment="1">
      <alignment wrapText="1"/>
    </xf>
    <xf numFmtId="0" fontId="0" fillId="0" borderId="9" xfId="0" applyFont="1" applyBorder="1" applyAlignment="1">
      <alignment wrapText="1"/>
    </xf>
    <xf numFmtId="0" fontId="2" fillId="0" borderId="7" xfId="73" applyFont="1" applyBorder="1" applyAlignment="1" applyProtection="1">
      <alignment vertical="center"/>
      <protection locked="0"/>
    </xf>
    <xf numFmtId="0" fontId="15" fillId="0" borderId="7" xfId="73" applyFont="1" applyBorder="1" applyAlignment="1" applyProtection="1">
      <alignment vertical="center"/>
      <protection locked="0"/>
    </xf>
    <xf numFmtId="0" fontId="15" fillId="0" borderId="29" xfId="73" applyFont="1" applyBorder="1" applyAlignment="1" applyProtection="1">
      <alignment horizontal="center" vertical="center"/>
      <protection locked="0"/>
    </xf>
    <xf numFmtId="0" fontId="8" fillId="0" borderId="5" xfId="73" applyFont="1" applyBorder="1" applyAlignment="1" applyProtection="1">
      <alignment vertical="center"/>
      <protection locked="0"/>
    </xf>
    <xf numFmtId="0" fontId="15" fillId="0" borderId="5" xfId="70" applyFont="1" applyBorder="1" applyAlignment="1" applyProtection="1">
      <alignment horizontal="center" vertical="center"/>
      <protection locked="0"/>
    </xf>
    <xf numFmtId="0" fontId="15" fillId="0" borderId="5" xfId="73" applyFont="1" applyBorder="1" applyAlignment="1" applyProtection="1">
      <alignment vertical="center"/>
      <protection locked="0"/>
    </xf>
    <xf numFmtId="58" fontId="8" fillId="0" borderId="5" xfId="73" applyNumberFormat="1" applyFont="1" applyBorder="1" applyAlignment="1" applyProtection="1">
      <alignment vertical="center"/>
      <protection locked="0"/>
    </xf>
    <xf numFmtId="0" fontId="15" fillId="0" borderId="5" xfId="73" applyFont="1" applyBorder="1" applyAlignment="1" applyProtection="1">
      <alignment horizontal="center" vertical="center"/>
      <protection locked="0"/>
    </xf>
    <xf numFmtId="0" fontId="2" fillId="0" borderId="17" xfId="73" applyFont="1" applyBorder="1" applyAlignment="1" applyProtection="1">
      <alignment horizontal="center" vertical="center"/>
      <protection locked="0"/>
    </xf>
    <xf numFmtId="0" fontId="15" fillId="0" borderId="30" xfId="73" applyFont="1" applyBorder="1" applyAlignment="1" applyProtection="1">
      <alignment horizontal="center" vertical="center"/>
      <protection locked="0"/>
    </xf>
    <xf numFmtId="0" fontId="7" fillId="0" borderId="31" xfId="73" applyFont="1" applyBorder="1" applyAlignment="1" applyProtection="1">
      <alignment horizontal="center" vertical="center"/>
      <protection locked="0"/>
    </xf>
    <xf numFmtId="0" fontId="7" fillId="0" borderId="32" xfId="73" applyFont="1" applyBorder="1" applyAlignment="1" applyProtection="1">
      <alignment horizontal="center" vertical="center"/>
      <protection locked="0"/>
    </xf>
    <xf numFmtId="0" fontId="15" fillId="0" borderId="24" xfId="73" applyFont="1" applyBorder="1" applyAlignment="1" applyProtection="1">
      <alignment horizontal="center" vertical="center"/>
      <protection locked="0"/>
    </xf>
    <xf numFmtId="0" fontId="7" fillId="0" borderId="33" xfId="73" applyFont="1" applyBorder="1" applyAlignment="1" applyProtection="1">
      <alignment horizontal="center" vertical="center"/>
      <protection locked="0"/>
    </xf>
    <xf numFmtId="0" fontId="7" fillId="0" borderId="21" xfId="73" applyFont="1" applyBorder="1" applyAlignment="1" applyProtection="1">
      <alignment horizontal="center" vertical="center"/>
      <protection locked="0"/>
    </xf>
    <xf numFmtId="0" fontId="7" fillId="0" borderId="20" xfId="73" applyFont="1" applyBorder="1" applyAlignment="1" applyProtection="1">
      <alignment horizontal="center" vertical="center"/>
      <protection locked="0"/>
    </xf>
    <xf numFmtId="0" fontId="8" fillId="0" borderId="28" xfId="73" applyFont="1" applyBorder="1" applyAlignment="1" applyProtection="1">
      <alignment horizontal="center" vertical="center"/>
      <protection locked="0"/>
    </xf>
    <xf numFmtId="0" fontId="2" fillId="0" borderId="10" xfId="82" applyFont="1" applyBorder="1" applyAlignment="1" applyProtection="1">
      <alignment horizontal="center"/>
      <protection locked="0"/>
    </xf>
    <xf numFmtId="0" fontId="8" fillId="0" borderId="14" xfId="82" applyFont="1" applyBorder="1" applyAlignment="1" applyProtection="1">
      <alignment horizontal="center"/>
      <protection locked="0"/>
    </xf>
    <xf numFmtId="0" fontId="8" fillId="0" borderId="9" xfId="82" applyFont="1" applyBorder="1" applyAlignment="1" applyProtection="1">
      <alignment horizontal="center"/>
      <protection locked="0"/>
    </xf>
    <xf numFmtId="4" fontId="8" fillId="0" borderId="7" xfId="82" applyNumberFormat="1" applyFont="1" applyBorder="1" applyAlignment="1" applyProtection="1">
      <alignment horizontal="right"/>
      <protection locked="0"/>
    </xf>
    <xf numFmtId="0" fontId="8" fillId="0" borderId="9" xfId="73" applyFont="1" applyBorder="1" applyAlignment="1" applyProtection="1">
      <alignment vertical="center"/>
      <protection locked="0"/>
    </xf>
    <xf numFmtId="0" fontId="2" fillId="0" borderId="29" xfId="73" applyFont="1" applyBorder="1" applyAlignment="1" applyProtection="1">
      <alignment horizontal="center" vertical="center"/>
      <protection locked="0"/>
    </xf>
    <xf numFmtId="0" fontId="8" fillId="0" borderId="17" xfId="73" applyFont="1" applyBorder="1" applyAlignment="1" applyProtection="1">
      <alignment horizontal="center" vertical="center"/>
      <protection locked="0"/>
    </xf>
    <xf numFmtId="0" fontId="8" fillId="0" borderId="12" xfId="73" applyFont="1" applyBorder="1" applyAlignment="1" applyProtection="1">
      <alignment horizontal="center" vertical="center"/>
      <protection locked="0"/>
    </xf>
    <xf numFmtId="0" fontId="8" fillId="0" borderId="13" xfId="73" applyFont="1" applyBorder="1" applyAlignment="1" applyProtection="1">
      <alignment horizontal="center" vertical="center"/>
      <protection locked="0"/>
    </xf>
    <xf numFmtId="4" fontId="8" fillId="0" borderId="13" xfId="73" applyNumberFormat="1" applyFont="1" applyBorder="1" applyAlignment="1" applyProtection="1">
      <alignment vertical="center"/>
      <protection locked="0"/>
    </xf>
    <xf numFmtId="0" fontId="15" fillId="0" borderId="34" xfId="73" applyFont="1" applyBorder="1" applyAlignment="1" applyProtection="1">
      <alignment horizontal="center" vertical="center"/>
      <protection locked="0"/>
    </xf>
    <xf numFmtId="0" fontId="7" fillId="0" borderId="25" xfId="73" applyFont="1" applyBorder="1" applyAlignment="1" applyProtection="1">
      <alignment horizontal="center" vertical="center"/>
      <protection locked="0"/>
    </xf>
    <xf numFmtId="0" fontId="7" fillId="0" borderId="26" xfId="73" applyFont="1" applyBorder="1" applyAlignment="1" applyProtection="1">
      <alignment horizontal="center" vertical="center"/>
      <protection locked="0"/>
    </xf>
    <xf numFmtId="43" fontId="2" fillId="0" borderId="10" xfId="75" applyNumberFormat="1" applyFont="1" applyFill="1" applyBorder="1" applyAlignment="1" applyProtection="1">
      <alignment horizontal="center"/>
      <protection locked="0"/>
    </xf>
    <xf numFmtId="43" fontId="8" fillId="0" borderId="14" xfId="75" applyNumberFormat="1" applyFont="1" applyFill="1" applyBorder="1" applyAlignment="1" applyProtection="1">
      <alignment horizontal="center"/>
      <protection locked="0"/>
    </xf>
    <xf numFmtId="43" fontId="8" fillId="0" borderId="9" xfId="75" applyNumberFormat="1" applyFont="1" applyFill="1" applyBorder="1" applyAlignment="1" applyProtection="1">
      <alignment horizontal="center"/>
      <protection locked="0"/>
    </xf>
    <xf numFmtId="43" fontId="2" fillId="0" borderId="14" xfId="75" applyNumberFormat="1" applyFont="1" applyFill="1" applyBorder="1" applyAlignment="1" applyProtection="1">
      <alignment horizontal="center"/>
      <protection locked="0"/>
    </xf>
    <xf numFmtId="43" fontId="2" fillId="0" borderId="9" xfId="75" applyNumberFormat="1" applyFont="1" applyFill="1" applyBorder="1" applyAlignment="1" applyProtection="1">
      <alignment horizontal="center"/>
      <protection locked="0"/>
    </xf>
    <xf numFmtId="0" fontId="8" fillId="0" borderId="29" xfId="73" applyFont="1" applyBorder="1" applyAlignment="1" applyProtection="1">
      <alignment horizontal="center" vertical="center"/>
      <protection locked="0"/>
    </xf>
    <xf numFmtId="43" fontId="8" fillId="0" borderId="10" xfId="75" applyNumberFormat="1" applyFont="1" applyFill="1" applyBorder="1" applyAlignment="1" applyProtection="1">
      <alignment horizontal="center"/>
      <protection locked="0"/>
    </xf>
    <xf numFmtId="0" fontId="15" fillId="0" borderId="35" xfId="73" applyFont="1" applyBorder="1" applyAlignment="1" applyProtection="1">
      <alignment horizontal="center" vertical="center"/>
      <protection locked="0"/>
    </xf>
    <xf numFmtId="0" fontId="7" fillId="0" borderId="9" xfId="73" applyFont="1" applyBorder="1" applyAlignment="1" applyProtection="1">
      <alignment horizontal="center" vertical="center"/>
      <protection locked="0"/>
    </xf>
    <xf numFmtId="0" fontId="15" fillId="0" borderId="36" xfId="73" applyFont="1" applyBorder="1" applyAlignment="1" applyProtection="1">
      <alignment horizontal="center" vertical="center"/>
      <protection locked="0"/>
    </xf>
    <xf numFmtId="0" fontId="7" fillId="0" borderId="37" xfId="73" applyFont="1" applyBorder="1" applyAlignment="1" applyProtection="1">
      <alignment horizontal="center" vertical="center"/>
      <protection locked="0"/>
    </xf>
    <xf numFmtId="0" fontId="8" fillId="0" borderId="38" xfId="73" applyFont="1" applyBorder="1" applyAlignment="1" applyProtection="1">
      <alignment horizontal="center" vertical="center"/>
      <protection locked="0"/>
    </xf>
    <xf numFmtId="0" fontId="8" fillId="0" borderId="39" xfId="73" applyFont="1" applyBorder="1" applyAlignment="1" applyProtection="1">
      <alignment horizontal="center" vertical="center"/>
      <protection locked="0"/>
    </xf>
    <xf numFmtId="0" fontId="35" fillId="0" borderId="40" xfId="73" applyFont="1" applyBorder="1" applyAlignment="1" applyProtection="1">
      <alignment horizontal="left" vertical="center"/>
      <protection locked="0"/>
    </xf>
    <xf numFmtId="0" fontId="7" fillId="0" borderId="40" xfId="73" applyFont="1" applyBorder="1" applyAlignment="1" applyProtection="1">
      <alignment horizontal="center" vertical="center"/>
      <protection locked="0"/>
    </xf>
    <xf numFmtId="0" fontId="8" fillId="0" borderId="0" xfId="73" applyFont="1" applyBorder="1" applyAlignment="1" applyProtection="1">
      <alignment horizontal="center" vertical="center"/>
      <protection locked="0"/>
    </xf>
    <xf numFmtId="0" fontId="15" fillId="0" borderId="27" xfId="73" applyFont="1" applyBorder="1" applyAlignment="1" applyProtection="1">
      <alignment horizontal="center" vertical="center"/>
      <protection locked="0"/>
    </xf>
    <xf numFmtId="0" fontId="15" fillId="0" borderId="11" xfId="73" applyFont="1" applyBorder="1" applyAlignment="1" applyProtection="1">
      <alignment horizontal="center" vertical="center"/>
      <protection locked="0"/>
    </xf>
    <xf numFmtId="0" fontId="7" fillId="0" borderId="41" xfId="73" applyFont="1" applyBorder="1" applyAlignment="1" applyProtection="1">
      <alignment horizontal="center" vertical="center"/>
      <protection locked="0"/>
    </xf>
    <xf numFmtId="0" fontId="15" fillId="0" borderId="41" xfId="73" applyFont="1" applyBorder="1" applyAlignment="1" applyProtection="1">
      <alignment horizontal="center" vertical="center"/>
      <protection locked="0"/>
    </xf>
    <xf numFmtId="0" fontId="7" fillId="0" borderId="28" xfId="73" applyFont="1" applyBorder="1" applyAlignment="1" applyProtection="1">
      <alignment horizontal="center" vertical="center"/>
      <protection locked="0"/>
    </xf>
    <xf numFmtId="0" fontId="8" fillId="0" borderId="7" xfId="70" applyFont="1" applyBorder="1" applyAlignment="1" applyProtection="1">
      <alignment horizontal="center" vertical="center"/>
      <protection locked="0"/>
    </xf>
    <xf numFmtId="0" fontId="15" fillId="0" borderId="7" xfId="73" applyNumberFormat="1" applyFont="1" applyBorder="1" applyAlignment="1" applyProtection="1">
      <alignment horizontal="center" vertical="center"/>
      <protection locked="0"/>
    </xf>
    <xf numFmtId="0" fontId="7" fillId="0" borderId="7" xfId="73" applyNumberFormat="1" applyFont="1" applyBorder="1" applyAlignment="1" applyProtection="1">
      <alignment horizontal="center" vertical="center"/>
      <protection locked="0"/>
    </xf>
    <xf numFmtId="0" fontId="15" fillId="0" borderId="28" xfId="73" applyFont="1" applyBorder="1" applyAlignment="1" applyProtection="1">
      <alignment horizontal="left" vertical="center"/>
      <protection locked="0"/>
    </xf>
    <xf numFmtId="0" fontId="15" fillId="0" borderId="10" xfId="73" applyNumberFormat="1" applyFont="1" applyBorder="1" applyAlignment="1" applyProtection="1">
      <alignment horizontal="center" vertical="center"/>
      <protection locked="0"/>
    </xf>
    <xf numFmtId="0" fontId="15" fillId="0" borderId="14" xfId="73" applyNumberFormat="1" applyFont="1" applyBorder="1" applyAlignment="1" applyProtection="1">
      <alignment horizontal="center" vertical="center"/>
      <protection locked="0"/>
    </xf>
    <xf numFmtId="0" fontId="2" fillId="0" borderId="7" xfId="73" applyFont="1" applyBorder="1" applyAlignment="1" applyProtection="1">
      <alignment horizontal="center" vertical="center"/>
      <protection locked="0"/>
    </xf>
    <xf numFmtId="0" fontId="7" fillId="0" borderId="7" xfId="73" applyNumberFormat="1" applyFont="1" applyBorder="1" applyAlignment="1" applyProtection="1">
      <alignment horizontal="left" vertical="center"/>
      <protection locked="0"/>
    </xf>
    <xf numFmtId="0" fontId="15" fillId="0" borderId="42" xfId="73" applyFont="1" applyBorder="1" applyAlignment="1" applyProtection="1">
      <alignment horizontal="left" vertical="center"/>
      <protection locked="0"/>
    </xf>
    <xf numFmtId="0" fontId="7" fillId="0" borderId="43" xfId="73" applyFont="1" applyBorder="1" applyAlignment="1" applyProtection="1">
      <alignment horizontal="left" vertical="center"/>
      <protection locked="0"/>
    </xf>
    <xf numFmtId="0" fontId="2" fillId="0" borderId="6" xfId="73" applyFont="1" applyBorder="1" applyAlignment="1" applyProtection="1">
      <alignment horizontal="center" vertical="center"/>
      <protection locked="0"/>
    </xf>
    <xf numFmtId="0" fontId="8" fillId="0" borderId="6" xfId="73" applyFont="1" applyBorder="1" applyAlignment="1" applyProtection="1">
      <alignment horizontal="center" vertical="center"/>
      <protection locked="0"/>
    </xf>
    <xf numFmtId="0" fontId="7" fillId="0" borderId="0" xfId="73" applyFont="1" applyBorder="1" applyAlignment="1" applyProtection="1">
      <alignment horizontal="center" vertical="center"/>
      <protection locked="0"/>
    </xf>
    <xf numFmtId="0" fontId="2" fillId="0" borderId="0" xfId="70" applyFont="1" applyAlignment="1" applyProtection="1">
      <alignment horizontal="right" vertical="center"/>
      <protection locked="0"/>
    </xf>
    <xf numFmtId="0" fontId="2" fillId="0" borderId="44" xfId="73" applyFont="1" applyBorder="1" applyAlignment="1" applyProtection="1">
      <alignment horizontal="center" vertical="center"/>
      <protection locked="0"/>
    </xf>
    <xf numFmtId="0" fontId="15" fillId="0" borderId="44" xfId="73" applyFont="1" applyBorder="1" applyAlignment="1" applyProtection="1">
      <alignment horizontal="center" vertical="center"/>
      <protection locked="0"/>
    </xf>
    <xf numFmtId="0" fontId="8" fillId="0" borderId="45" xfId="73" applyFont="1" applyBorder="1" applyAlignment="1" applyProtection="1">
      <alignment horizontal="center" vertical="center"/>
      <protection locked="0"/>
    </xf>
    <xf numFmtId="0" fontId="8" fillId="0" borderId="11" xfId="73" applyFont="1" applyBorder="1" applyAlignment="1" applyProtection="1">
      <alignment horizontal="center" vertical="center"/>
      <protection locked="0"/>
    </xf>
    <xf numFmtId="0" fontId="7" fillId="0" borderId="11" xfId="73" applyFont="1" applyBorder="1" applyAlignment="1" applyProtection="1">
      <alignment horizontal="center" vertical="center"/>
      <protection locked="0"/>
    </xf>
    <xf numFmtId="0" fontId="8" fillId="0" borderId="46" xfId="73" applyFont="1" applyBorder="1" applyAlignment="1" applyProtection="1">
      <alignment horizontal="center" vertical="center"/>
      <protection locked="0"/>
    </xf>
    <xf numFmtId="0" fontId="8" fillId="0" borderId="47" xfId="73" applyFont="1" applyBorder="1" applyAlignment="1" applyProtection="1">
      <alignment horizontal="center" vertical="center"/>
      <protection locked="0"/>
    </xf>
    <xf numFmtId="0" fontId="8" fillId="0" borderId="47" xfId="70" applyFont="1" applyBorder="1" applyAlignment="1" applyProtection="1">
      <alignment horizontal="center" vertical="center"/>
      <protection locked="0"/>
    </xf>
    <xf numFmtId="195" fontId="8" fillId="0" borderId="10" xfId="73" applyNumberFormat="1" applyFont="1" applyBorder="1" applyAlignment="1" applyProtection="1">
      <alignment horizontal="center" vertical="center"/>
      <protection locked="0"/>
    </xf>
    <xf numFmtId="195" fontId="8" fillId="0" borderId="48" xfId="73" applyNumberFormat="1" applyFont="1" applyBorder="1" applyAlignment="1" applyProtection="1">
      <alignment horizontal="center" vertical="center"/>
      <protection locked="0"/>
    </xf>
    <xf numFmtId="0" fontId="8" fillId="0" borderId="47" xfId="73" applyFont="1" applyBorder="1" applyAlignment="1" applyProtection="1">
      <alignment vertical="center"/>
      <protection locked="0"/>
    </xf>
    <xf numFmtId="0" fontId="8" fillId="0" borderId="49" xfId="73" applyFont="1" applyBorder="1" applyAlignment="1" applyProtection="1">
      <alignment horizontal="center" vertical="center"/>
      <protection locked="0"/>
    </xf>
    <xf numFmtId="0" fontId="7" fillId="0" borderId="50" xfId="73" applyFont="1" applyBorder="1" applyAlignment="1" applyProtection="1">
      <alignment horizontal="center" vertical="center"/>
      <protection locked="0"/>
    </xf>
    <xf numFmtId="0" fontId="15" fillId="0" borderId="47" xfId="70" applyFont="1" applyBorder="1" applyAlignment="1" applyProtection="1">
      <alignment horizontal="center" vertical="center"/>
      <protection locked="0"/>
    </xf>
    <xf numFmtId="9" fontId="8" fillId="0" borderId="7" xfId="13" applyFont="1" applyBorder="1" applyAlignment="1" applyProtection="1">
      <alignment horizontal="right"/>
      <protection locked="0"/>
    </xf>
    <xf numFmtId="9" fontId="8" fillId="0" borderId="47" xfId="13" applyFont="1" applyBorder="1" applyAlignment="1" applyProtection="1">
      <alignment horizontal="right"/>
      <protection locked="0"/>
    </xf>
    <xf numFmtId="4" fontId="8" fillId="0" borderId="5" xfId="73" applyNumberFormat="1" applyFont="1" applyBorder="1" applyAlignment="1" applyProtection="1">
      <alignment vertical="center"/>
      <protection locked="0"/>
    </xf>
    <xf numFmtId="0" fontId="8" fillId="0" borderId="51" xfId="73" applyFont="1" applyBorder="1" applyAlignment="1" applyProtection="1">
      <alignment vertical="center"/>
      <protection locked="0"/>
    </xf>
    <xf numFmtId="0" fontId="15" fillId="0" borderId="23" xfId="73" applyFont="1" applyBorder="1" applyAlignment="1" applyProtection="1">
      <alignment horizontal="center" vertical="center"/>
      <protection locked="0"/>
    </xf>
    <xf numFmtId="0" fontId="15" fillId="0" borderId="52" xfId="73" applyFont="1" applyBorder="1" applyAlignment="1" applyProtection="1">
      <alignment horizontal="center" vertical="center"/>
      <protection locked="0"/>
    </xf>
    <xf numFmtId="10" fontId="8" fillId="0" borderId="7" xfId="13" applyNumberFormat="1" applyFont="1" applyBorder="1" applyAlignment="1" applyProtection="1">
      <alignment horizontal="center"/>
      <protection locked="0"/>
    </xf>
    <xf numFmtId="0" fontId="2" fillId="0" borderId="47" xfId="73" applyFont="1" applyBorder="1" applyAlignment="1" applyProtection="1">
      <alignment horizontal="center" vertical="center"/>
      <protection locked="0"/>
    </xf>
    <xf numFmtId="0" fontId="8" fillId="0" borderId="12" xfId="73" applyFont="1" applyBorder="1" applyAlignment="1" applyProtection="1">
      <alignment vertical="center"/>
      <protection locked="0"/>
    </xf>
    <xf numFmtId="0" fontId="8" fillId="0" borderId="53" xfId="73" applyFont="1" applyBorder="1" applyAlignment="1" applyProtection="1">
      <alignment horizontal="center" vertical="center"/>
      <protection locked="0"/>
    </xf>
    <xf numFmtId="0" fontId="8" fillId="0" borderId="40" xfId="73" applyFont="1" applyBorder="1" applyAlignment="1" applyProtection="1">
      <alignment horizontal="center" vertical="center"/>
      <protection locked="0"/>
    </xf>
    <xf numFmtId="0" fontId="7" fillId="0" borderId="46" xfId="73" applyFont="1" applyBorder="1" applyAlignment="1" applyProtection="1">
      <alignment horizontal="center" vertical="center"/>
      <protection locked="0"/>
    </xf>
    <xf numFmtId="0" fontId="8" fillId="0" borderId="7" xfId="73" applyNumberFormat="1" applyFont="1" applyBorder="1" applyAlignment="1" applyProtection="1">
      <alignment horizontal="center" vertical="center"/>
      <protection locked="0"/>
    </xf>
    <xf numFmtId="0" fontId="8" fillId="0" borderId="47" xfId="73" applyNumberFormat="1" applyFont="1" applyBorder="1" applyAlignment="1" applyProtection="1">
      <alignment horizontal="center" vertical="center"/>
      <protection locked="0"/>
    </xf>
    <xf numFmtId="0" fontId="7" fillId="0" borderId="47" xfId="73" applyFont="1" applyBorder="1" applyAlignment="1" applyProtection="1">
      <alignment horizontal="center" vertical="center"/>
      <protection locked="0"/>
    </xf>
    <xf numFmtId="0" fontId="15" fillId="0" borderId="48" xfId="73" applyNumberFormat="1" applyFont="1" applyBorder="1" applyAlignment="1" applyProtection="1">
      <alignment horizontal="center" vertical="center"/>
      <protection locked="0"/>
    </xf>
    <xf numFmtId="0" fontId="8" fillId="0" borderId="54" xfId="73" applyFont="1" applyBorder="1" applyAlignment="1" applyProtection="1">
      <alignment vertical="center"/>
      <protection locked="0"/>
    </xf>
    <xf numFmtId="0" fontId="0" fillId="0" borderId="0" xfId="0" applyAlignment="1">
      <alignment vertical="center"/>
    </xf>
    <xf numFmtId="0" fontId="36" fillId="0" borderId="0" xfId="0" applyFont="1" applyAlignment="1">
      <alignment vertical="center"/>
    </xf>
    <xf numFmtId="0" fontId="37" fillId="0" borderId="40" xfId="0" applyFont="1" applyBorder="1" applyAlignment="1">
      <alignment horizontal="center"/>
    </xf>
    <xf numFmtId="0" fontId="38" fillId="0" borderId="55" xfId="11" applyNumberFormat="1" applyFont="1" applyFill="1" applyBorder="1" applyAlignment="1" applyProtection="1">
      <alignment shrinkToFit="1"/>
      <protection locked="0"/>
    </xf>
    <xf numFmtId="0" fontId="7" fillId="0" borderId="0" xfId="0" applyFont="1" applyAlignment="1">
      <alignment horizontal="right" vertical="center"/>
    </xf>
    <xf numFmtId="0" fontId="39"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right" vertical="center"/>
    </xf>
    <xf numFmtId="0" fontId="0" fillId="0" borderId="0" xfId="0" applyAlignment="1">
      <alignment horizontal="right" vertical="center"/>
    </xf>
    <xf numFmtId="0" fontId="41" fillId="0" borderId="0" xfId="0" applyFont="1" applyAlignment="1">
      <alignment vertical="center"/>
    </xf>
    <xf numFmtId="0" fontId="41" fillId="0" borderId="0" xfId="0" applyFont="1" applyAlignment="1">
      <alignment horizontal="right" vertical="center"/>
    </xf>
    <xf numFmtId="0" fontId="42" fillId="0" borderId="0" xfId="0" applyFont="1" applyAlignment="1">
      <alignment vertical="center"/>
    </xf>
    <xf numFmtId="0" fontId="43" fillId="0" borderId="0" xfId="0" applyFont="1" applyAlignment="1">
      <alignment vertical="center"/>
    </xf>
    <xf numFmtId="0" fontId="0" fillId="0" borderId="0" xfId="0" applyBorder="1"/>
    <xf numFmtId="0" fontId="44" fillId="0" borderId="0" xfId="0" applyFont="1"/>
    <xf numFmtId="0" fontId="45" fillId="12" borderId="30" xfId="0" applyFont="1" applyFill="1" applyBorder="1" applyAlignment="1">
      <alignment horizontal="center" vertical="center"/>
    </xf>
    <xf numFmtId="0" fontId="45" fillId="12" borderId="31" xfId="0" applyFont="1" applyFill="1" applyBorder="1" applyAlignment="1">
      <alignment horizontal="center" vertical="center"/>
    </xf>
    <xf numFmtId="0" fontId="45" fillId="12" borderId="56" xfId="0" applyFont="1" applyFill="1" applyBorder="1" applyAlignment="1">
      <alignment horizontal="center" vertical="center"/>
    </xf>
    <xf numFmtId="0" fontId="0" fillId="13" borderId="57" xfId="0" applyFill="1" applyBorder="1"/>
    <xf numFmtId="0" fontId="0" fillId="13" borderId="0" xfId="0" applyFill="1"/>
    <xf numFmtId="0" fontId="0" fillId="13" borderId="58" xfId="0" applyFill="1" applyBorder="1"/>
    <xf numFmtId="0" fontId="46" fillId="13" borderId="57" xfId="11" applyFont="1" applyFill="1" applyBorder="1" applyAlignment="1" applyProtection="1"/>
    <xf numFmtId="0" fontId="46" fillId="13" borderId="0" xfId="11" applyFont="1" applyFill="1" applyAlignment="1" applyProtection="1"/>
    <xf numFmtId="0" fontId="44" fillId="13" borderId="0" xfId="0" applyFont="1" applyFill="1"/>
    <xf numFmtId="0" fontId="44" fillId="13" borderId="58" xfId="0" applyFont="1" applyFill="1" applyBorder="1"/>
    <xf numFmtId="0" fontId="47" fillId="13" borderId="57" xfId="11" applyFont="1" applyFill="1" applyBorder="1" applyAlignment="1" applyProtection="1"/>
    <xf numFmtId="0" fontId="47" fillId="13" borderId="0" xfId="11" applyFont="1" applyFill="1" applyAlignment="1" applyProtection="1"/>
    <xf numFmtId="0" fontId="44" fillId="13" borderId="57" xfId="0" applyFont="1" applyFill="1" applyBorder="1"/>
    <xf numFmtId="0" fontId="46" fillId="13" borderId="2" xfId="11" applyFont="1" applyFill="1" applyBorder="1" applyAlignment="1" applyProtection="1"/>
    <xf numFmtId="0" fontId="47" fillId="13" borderId="30" xfId="11" applyFont="1" applyFill="1" applyBorder="1" applyAlignment="1" applyProtection="1"/>
    <xf numFmtId="0" fontId="47" fillId="13" borderId="56" xfId="11" applyFont="1" applyFill="1" applyBorder="1" applyAlignment="1" applyProtection="1"/>
    <xf numFmtId="0" fontId="47" fillId="13" borderId="59" xfId="11" applyFont="1" applyFill="1" applyBorder="1" applyAlignment="1" applyProtection="1"/>
    <xf numFmtId="0" fontId="44" fillId="13" borderId="60" xfId="0" applyFont="1" applyFill="1" applyBorder="1"/>
    <xf numFmtId="0" fontId="44" fillId="13" borderId="3" xfId="0" applyFont="1" applyFill="1" applyBorder="1"/>
    <xf numFmtId="0" fontId="47" fillId="13" borderId="58" xfId="11" applyFont="1" applyFill="1" applyBorder="1" applyAlignment="1" applyProtection="1"/>
    <xf numFmtId="0" fontId="44" fillId="13" borderId="61" xfId="0" applyFont="1" applyFill="1" applyBorder="1"/>
    <xf numFmtId="0" fontId="47" fillId="13" borderId="62" xfId="11" applyFont="1" applyFill="1" applyBorder="1" applyAlignment="1" applyProtection="1"/>
    <xf numFmtId="0" fontId="46" fillId="13" borderId="59" xfId="11" applyFont="1" applyFill="1" applyBorder="1" applyAlignment="1" applyProtection="1"/>
    <xf numFmtId="0" fontId="46" fillId="13" borderId="30" xfId="11" applyFont="1" applyFill="1" applyBorder="1" applyAlignment="1" applyProtection="1"/>
    <xf numFmtId="0" fontId="46" fillId="13" borderId="56" xfId="11" applyFont="1" applyFill="1" applyBorder="1" applyAlignment="1" applyProtection="1"/>
    <xf numFmtId="0" fontId="46" fillId="13" borderId="62" xfId="11" applyFont="1" applyFill="1" applyBorder="1" applyAlignment="1" applyProtection="1"/>
    <xf numFmtId="0" fontId="46" fillId="13" borderId="58" xfId="11" applyFont="1" applyFill="1" applyBorder="1" applyAlignment="1" applyProtection="1"/>
    <xf numFmtId="0" fontId="44" fillId="13" borderId="4" xfId="0" applyFont="1" applyFill="1" applyBorder="1"/>
    <xf numFmtId="0" fontId="47" fillId="13" borderId="2" xfId="11" applyFont="1" applyFill="1" applyBorder="1" applyAlignment="1" applyProtection="1"/>
    <xf numFmtId="0" fontId="46" fillId="13" borderId="60" xfId="11" applyFont="1" applyFill="1" applyBorder="1" applyAlignment="1" applyProtection="1"/>
    <xf numFmtId="0" fontId="46" fillId="13" borderId="63" xfId="11" applyFont="1" applyFill="1" applyBorder="1" applyAlignment="1" applyProtection="1"/>
    <xf numFmtId="0" fontId="47" fillId="13" borderId="63" xfId="11" applyFont="1" applyFill="1" applyBorder="1" applyAlignment="1" applyProtection="1"/>
    <xf numFmtId="0" fontId="46" fillId="13" borderId="31" xfId="11" applyFont="1" applyFill="1" applyBorder="1" applyAlignment="1" applyProtection="1"/>
    <xf numFmtId="0" fontId="44" fillId="13" borderId="0" xfId="0" applyFont="1" applyFill="1" applyBorder="1"/>
    <xf numFmtId="0" fontId="44" fillId="13" borderId="64" xfId="0" applyFont="1" applyFill="1" applyBorder="1"/>
    <xf numFmtId="0" fontId="46" fillId="13" borderId="0" xfId="11" applyFont="1" applyFill="1" applyBorder="1" applyAlignment="1" applyProtection="1"/>
    <xf numFmtId="0" fontId="44" fillId="13" borderId="62" xfId="0" applyFont="1" applyFill="1" applyBorder="1"/>
    <xf numFmtId="0" fontId="8" fillId="0" borderId="0" xfId="0" applyFont="1"/>
    <xf numFmtId="0" fontId="11" fillId="0" borderId="65" xfId="11" applyFont="1" applyFill="1" applyBorder="1" applyAlignment="1" applyProtection="1">
      <alignment horizontal="center" vertical="center"/>
      <protection locked="0"/>
    </xf>
    <xf numFmtId="0" fontId="48" fillId="14" borderId="66" xfId="74" applyFont="1" applyFill="1" applyBorder="1" applyAlignment="1" applyProtection="1">
      <alignment horizontal="center" vertical="center"/>
    </xf>
    <xf numFmtId="0" fontId="48" fillId="14" borderId="67" xfId="74" applyFont="1" applyFill="1" applyBorder="1" applyAlignment="1" applyProtection="1">
      <alignment horizontal="center" vertical="center"/>
    </xf>
    <xf numFmtId="0" fontId="48" fillId="14" borderId="68" xfId="74" applyFont="1" applyFill="1" applyBorder="1" applyAlignment="1" applyProtection="1">
      <alignment horizontal="center" vertical="center"/>
    </xf>
    <xf numFmtId="0" fontId="49" fillId="15" borderId="69" xfId="74" applyFont="1" applyFill="1" applyBorder="1" applyAlignment="1" applyProtection="1">
      <alignment horizontal="center" vertical="center"/>
    </xf>
    <xf numFmtId="0" fontId="49" fillId="15" borderId="70" xfId="74" applyFont="1" applyFill="1" applyBorder="1" applyAlignment="1" applyProtection="1">
      <alignment horizontal="center" vertical="center"/>
    </xf>
    <xf numFmtId="0" fontId="50" fillId="15" borderId="71" xfId="74" applyFont="1" applyFill="1" applyBorder="1" applyAlignment="1" applyProtection="1">
      <alignment horizontal="center" vertical="center"/>
    </xf>
    <xf numFmtId="0" fontId="51" fillId="15" borderId="0" xfId="74" applyFont="1" applyFill="1" applyBorder="1" applyAlignment="1" applyProtection="1">
      <alignment horizontal="center" vertical="center"/>
    </xf>
    <xf numFmtId="0" fontId="7" fillId="15" borderId="71" xfId="74" applyFont="1" applyFill="1" applyBorder="1" applyAlignment="1" applyProtection="1">
      <alignment horizontal="center" vertical="center"/>
    </xf>
    <xf numFmtId="0" fontId="52" fillId="15" borderId="0" xfId="74" applyFont="1" applyFill="1" applyBorder="1" applyAlignment="1" applyProtection="1">
      <alignment vertical="center"/>
    </xf>
    <xf numFmtId="0" fontId="53" fillId="15" borderId="0" xfId="74" applyFont="1" applyFill="1" applyBorder="1" applyAlignment="1" applyProtection="1">
      <alignment vertical="center"/>
    </xf>
    <xf numFmtId="0" fontId="54" fillId="15" borderId="0" xfId="74" applyFont="1" applyFill="1" applyBorder="1" applyAlignment="1" applyProtection="1">
      <alignment horizontal="center" vertical="center"/>
    </xf>
    <xf numFmtId="49" fontId="2" fillId="6" borderId="34" xfId="74" applyNumberFormat="1" applyFont="1" applyFill="1" applyBorder="1" applyAlignment="1" applyProtection="1">
      <alignment horizontal="left" vertical="center"/>
    </xf>
    <xf numFmtId="49" fontId="8" fillId="6" borderId="25" xfId="74" applyNumberFormat="1" applyFont="1" applyFill="1" applyBorder="1" applyAlignment="1" applyProtection="1">
      <alignment horizontal="left" vertical="center"/>
    </xf>
    <xf numFmtId="49" fontId="55" fillId="6" borderId="25" xfId="74" applyNumberFormat="1" applyFont="1" applyFill="1" applyBorder="1" applyAlignment="1" applyProtection="1">
      <alignment horizontal="left" vertical="center"/>
      <protection locked="0"/>
    </xf>
    <xf numFmtId="49" fontId="56" fillId="6" borderId="25" xfId="74" applyNumberFormat="1" applyFont="1" applyFill="1" applyBorder="1" applyAlignment="1" applyProtection="1">
      <alignment horizontal="left" vertical="center"/>
      <protection locked="0"/>
    </xf>
    <xf numFmtId="0" fontId="57" fillId="15" borderId="35" xfId="74" applyFont="1" applyFill="1" applyBorder="1" applyAlignment="1" applyProtection="1">
      <alignment vertical="center"/>
    </xf>
    <xf numFmtId="0" fontId="57" fillId="15" borderId="14" xfId="74" applyFont="1" applyFill="1" applyBorder="1" applyAlignment="1" applyProtection="1">
      <alignment vertical="center"/>
    </xf>
    <xf numFmtId="49" fontId="2" fillId="6" borderId="35" xfId="74" applyNumberFormat="1" applyFont="1" applyFill="1" applyBorder="1" applyAlignment="1" applyProtection="1">
      <alignment vertical="center"/>
    </xf>
    <xf numFmtId="49" fontId="8" fillId="6" borderId="14" xfId="74" applyNumberFormat="1" applyFont="1" applyFill="1" applyBorder="1" applyAlignment="1" applyProtection="1">
      <alignment vertical="center"/>
    </xf>
    <xf numFmtId="49" fontId="56" fillId="7" borderId="14" xfId="74" applyNumberFormat="1" applyFont="1" applyFill="1" applyBorder="1" applyAlignment="1" applyProtection="1">
      <alignment horizontal="center" vertical="center"/>
      <protection locked="0"/>
    </xf>
    <xf numFmtId="49" fontId="56" fillId="7" borderId="14" xfId="74" applyNumberFormat="1" applyFont="1" applyFill="1" applyBorder="1" applyAlignment="1" applyProtection="1">
      <alignment horizontal="center" vertical="center"/>
    </xf>
    <xf numFmtId="0" fontId="58" fillId="15" borderId="35" xfId="74" applyFont="1" applyFill="1" applyBorder="1" applyAlignment="1" applyProtection="1">
      <alignment vertical="center"/>
    </xf>
    <xf numFmtId="0" fontId="58" fillId="15" borderId="14" xfId="74" applyFont="1" applyFill="1" applyBorder="1" applyAlignment="1" applyProtection="1">
      <alignment vertical="center"/>
    </xf>
    <xf numFmtId="0" fontId="58" fillId="15" borderId="21" xfId="74" applyFont="1" applyFill="1" applyBorder="1" applyAlignment="1" applyProtection="1">
      <alignment vertical="center"/>
    </xf>
    <xf numFmtId="49" fontId="2" fillId="6" borderId="35" xfId="74" applyNumberFormat="1" applyFont="1" applyFill="1" applyBorder="1" applyAlignment="1" applyProtection="1">
      <alignment horizontal="left" vertical="center"/>
    </xf>
    <xf numFmtId="49" fontId="2" fillId="6" borderId="14" xfId="74" applyNumberFormat="1" applyFont="1" applyFill="1" applyBorder="1" applyAlignment="1" applyProtection="1">
      <alignment horizontal="left" vertical="center"/>
    </xf>
    <xf numFmtId="49" fontId="55" fillId="6" borderId="14" xfId="74" applyNumberFormat="1" applyFont="1" applyFill="1" applyBorder="1" applyAlignment="1" applyProtection="1">
      <alignment horizontal="left" vertical="center"/>
      <protection locked="0"/>
    </xf>
    <xf numFmtId="49" fontId="56" fillId="6" borderId="14" xfId="74" applyNumberFormat="1" applyFont="1" applyFill="1" applyBorder="1" applyAlignment="1" applyProtection="1">
      <alignment horizontal="left" vertical="center"/>
      <protection locked="0"/>
    </xf>
    <xf numFmtId="0" fontId="59" fillId="15" borderId="35" xfId="74" applyFont="1" applyFill="1" applyBorder="1" applyAlignment="1" applyProtection="1">
      <alignment vertical="center"/>
    </xf>
    <xf numFmtId="0" fontId="59" fillId="15" borderId="14" xfId="74" applyFont="1" applyFill="1" applyBorder="1" applyAlignment="1" applyProtection="1">
      <alignment vertical="center"/>
    </xf>
    <xf numFmtId="49" fontId="2" fillId="6" borderId="42" xfId="74" applyNumberFormat="1" applyFont="1" applyFill="1" applyBorder="1" applyAlignment="1" applyProtection="1">
      <alignment horizontal="left" vertical="center"/>
    </xf>
    <xf numFmtId="49" fontId="2" fillId="6" borderId="72" xfId="74" applyNumberFormat="1" applyFont="1" applyFill="1" applyBorder="1" applyAlignment="1" applyProtection="1">
      <alignment horizontal="left" vertical="center"/>
    </xf>
    <xf numFmtId="49" fontId="56" fillId="7" borderId="72" xfId="74" applyNumberFormat="1" applyFont="1" applyFill="1" applyBorder="1" applyAlignment="1" applyProtection="1">
      <alignment horizontal="center" vertical="center"/>
      <protection locked="0"/>
    </xf>
    <xf numFmtId="49" fontId="56" fillId="7" borderId="72" xfId="74" applyNumberFormat="1" applyFont="1" applyFill="1" applyBorder="1" applyAlignment="1" applyProtection="1">
      <alignment horizontal="center" vertical="center"/>
    </xf>
    <xf numFmtId="0" fontId="8" fillId="15" borderId="0" xfId="74" applyFont="1" applyFill="1" applyBorder="1" applyAlignment="1" applyProtection="1">
      <alignment horizontal="center" vertical="center"/>
    </xf>
    <xf numFmtId="0" fontId="8" fillId="0" borderId="25" xfId="0" applyFont="1" applyBorder="1" applyAlignment="1" applyProtection="1">
      <alignment vertical="center"/>
    </xf>
    <xf numFmtId="0" fontId="8" fillId="0" borderId="25" xfId="0" applyFont="1" applyBorder="1" applyAlignment="1" applyProtection="1">
      <alignment vertical="center"/>
      <protection locked="0"/>
    </xf>
    <xf numFmtId="0" fontId="8" fillId="15" borderId="35" xfId="74" applyFont="1" applyFill="1" applyBorder="1" applyAlignment="1" applyProtection="1">
      <alignment vertical="center"/>
    </xf>
    <xf numFmtId="0" fontId="8" fillId="15" borderId="14" xfId="74" applyFont="1" applyFill="1" applyBorder="1" applyAlignment="1" applyProtection="1">
      <alignment vertical="center"/>
    </xf>
    <xf numFmtId="49" fontId="8" fillId="6" borderId="14" xfId="74" applyNumberFormat="1" applyFont="1" applyFill="1" applyBorder="1" applyAlignment="1" applyProtection="1">
      <alignment horizontal="left" vertical="center"/>
    </xf>
    <xf numFmtId="49" fontId="8" fillId="6" borderId="72" xfId="74" applyNumberFormat="1" applyFont="1" applyFill="1" applyBorder="1" applyAlignment="1" applyProtection="1">
      <alignment horizontal="left" vertical="center"/>
    </xf>
    <xf numFmtId="49" fontId="55" fillId="6" borderId="72" xfId="74" applyNumberFormat="1" applyFont="1" applyFill="1" applyBorder="1" applyAlignment="1" applyProtection="1">
      <alignment horizontal="left" vertical="center"/>
      <protection locked="0"/>
    </xf>
    <xf numFmtId="49" fontId="56" fillId="6" borderId="72" xfId="74" applyNumberFormat="1" applyFont="1" applyFill="1" applyBorder="1" applyAlignment="1" applyProtection="1">
      <alignment horizontal="left" vertical="center"/>
      <protection locked="0"/>
    </xf>
    <xf numFmtId="49" fontId="8" fillId="15" borderId="0" xfId="74" applyNumberFormat="1" applyFont="1" applyFill="1" applyBorder="1" applyAlignment="1" applyProtection="1">
      <alignment horizontal="left" vertical="center"/>
    </xf>
    <xf numFmtId="0" fontId="60" fillId="14" borderId="73" xfId="74" applyFont="1" applyFill="1" applyBorder="1" applyAlignment="1" applyProtection="1">
      <alignment horizontal="center" vertical="center"/>
    </xf>
    <xf numFmtId="0" fontId="60" fillId="14" borderId="74" xfId="74" applyFont="1" applyFill="1" applyBorder="1" applyAlignment="1" applyProtection="1">
      <alignment horizontal="center" vertical="center"/>
    </xf>
    <xf numFmtId="0" fontId="48" fillId="14" borderId="75" xfId="74" applyFont="1" applyFill="1" applyBorder="1" applyAlignment="1" applyProtection="1">
      <alignment horizontal="center" vertical="center"/>
    </xf>
    <xf numFmtId="0" fontId="49" fillId="15" borderId="76" xfId="74" applyFont="1" applyFill="1" applyBorder="1" applyAlignment="1" applyProtection="1">
      <alignment horizontal="center" vertical="center"/>
    </xf>
    <xf numFmtId="0" fontId="48" fillId="14" borderId="77" xfId="74" applyFont="1" applyFill="1" applyBorder="1" applyAlignment="1" applyProtection="1">
      <alignment horizontal="center" vertical="center"/>
    </xf>
    <xf numFmtId="0" fontId="21" fillId="0" borderId="0" xfId="0" applyFont="1"/>
    <xf numFmtId="0" fontId="51" fillId="15" borderId="78" xfId="74" applyFont="1" applyFill="1" applyBorder="1" applyAlignment="1" applyProtection="1">
      <alignment horizontal="center" vertical="center"/>
    </xf>
    <xf numFmtId="0" fontId="54" fillId="15" borderId="78" xfId="74" applyFont="1" applyFill="1" applyBorder="1" applyAlignment="1" applyProtection="1">
      <alignment horizontal="center" vertical="center"/>
    </xf>
    <xf numFmtId="49" fontId="56" fillId="6" borderId="50" xfId="74" applyNumberFormat="1" applyFont="1" applyFill="1" applyBorder="1" applyAlignment="1" applyProtection="1">
      <alignment horizontal="left" vertical="center"/>
      <protection locked="0"/>
    </xf>
    <xf numFmtId="0" fontId="19" fillId="0" borderId="0" xfId="0" applyFont="1"/>
    <xf numFmtId="0" fontId="57" fillId="15" borderId="48" xfId="74" applyFont="1" applyFill="1" applyBorder="1" applyAlignment="1" applyProtection="1">
      <alignment vertical="center"/>
    </xf>
    <xf numFmtId="0" fontId="18" fillId="0" borderId="0" xfId="0" applyFont="1"/>
    <xf numFmtId="49" fontId="56" fillId="6" borderId="14" xfId="74" applyNumberFormat="1" applyFont="1" applyFill="1" applyBorder="1" applyAlignment="1" applyProtection="1">
      <alignment vertical="center"/>
    </xf>
    <xf numFmtId="49" fontId="56" fillId="6" borderId="48" xfId="74" applyNumberFormat="1" applyFont="1" applyFill="1" applyBorder="1" applyAlignment="1" applyProtection="1">
      <alignment vertical="center"/>
    </xf>
    <xf numFmtId="0" fontId="58" fillId="15" borderId="48" xfId="74" applyFont="1" applyFill="1" applyBorder="1" applyAlignment="1" applyProtection="1">
      <alignment vertical="center"/>
    </xf>
    <xf numFmtId="49" fontId="56" fillId="6" borderId="48" xfId="74" applyNumberFormat="1" applyFont="1" applyFill="1" applyBorder="1" applyAlignment="1" applyProtection="1">
      <alignment horizontal="left" vertical="center"/>
      <protection locked="0"/>
    </xf>
    <xf numFmtId="0" fontId="59" fillId="15" borderId="48" xfId="74" applyFont="1" applyFill="1" applyBorder="1" applyAlignment="1" applyProtection="1">
      <alignment vertical="center"/>
    </xf>
    <xf numFmtId="49" fontId="56" fillId="6" borderId="72" xfId="74" applyNumberFormat="1" applyFont="1" applyFill="1" applyBorder="1" applyAlignment="1" applyProtection="1">
      <alignment vertical="center"/>
    </xf>
    <xf numFmtId="49" fontId="56" fillId="6" borderId="79" xfId="74" applyNumberFormat="1" applyFont="1" applyFill="1" applyBorder="1" applyAlignment="1" applyProtection="1">
      <alignment vertical="center"/>
    </xf>
    <xf numFmtId="0" fontId="8" fillId="0" borderId="50" xfId="0" applyFont="1" applyBorder="1" applyAlignment="1" applyProtection="1">
      <alignment vertical="center"/>
      <protection locked="0"/>
    </xf>
    <xf numFmtId="0" fontId="8" fillId="15" borderId="48" xfId="74" applyFont="1" applyFill="1" applyBorder="1" applyAlignment="1" applyProtection="1">
      <alignment vertical="center"/>
    </xf>
    <xf numFmtId="49" fontId="56" fillId="6" borderId="79" xfId="74" applyNumberFormat="1" applyFont="1" applyFill="1" applyBorder="1" applyAlignment="1" applyProtection="1">
      <alignment horizontal="left" vertical="center"/>
      <protection locked="0"/>
    </xf>
    <xf numFmtId="0" fontId="60" fillId="14" borderId="80" xfId="74" applyFont="1" applyFill="1" applyBorder="1" applyAlignment="1" applyProtection="1">
      <alignment horizontal="center" vertical="center"/>
    </xf>
    <xf numFmtId="0" fontId="46" fillId="13" borderId="56" xfId="11" applyFont="1" applyFill="1" applyBorder="1" applyAlignment="1" applyProtection="1" quotePrefix="1"/>
    <xf numFmtId="0" fontId="47" fillId="13" borderId="2" xfId="11" applyFont="1" applyFill="1" applyBorder="1" applyAlignment="1" applyProtection="1" quotePrefix="1"/>
    <xf numFmtId="0" fontId="47" fillId="13" borderId="58" xfId="11" applyFont="1" applyFill="1" applyBorder="1" applyAlignment="1" applyProtection="1" quotePrefix="1"/>
    <xf numFmtId="0" fontId="47" fillId="13" borderId="56" xfId="11" applyFont="1" applyFill="1" applyBorder="1" applyAlignment="1" applyProtection="1" quotePrefix="1"/>
    <xf numFmtId="0" fontId="47" fillId="13" borderId="62" xfId="11" applyFont="1" applyFill="1" applyBorder="1" applyAlignment="1" applyProtection="1" quotePrefix="1"/>
  </cellXfs>
  <cellStyles count="93">
    <cellStyle name="常规" xfId="0" builtinId="0"/>
    <cellStyle name="Input [yellow]"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Currency [0]_353HHC"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_ET_STYLE_NoName_00_"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Normal_0105第二套审计报表定稿" xfId="44"/>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千位_ 应交税金审定表" xfId="52"/>
    <cellStyle name="60% - 强调文字颜色 6" xfId="53" builtinId="52"/>
    <cellStyle name="_x0004_" xfId="54"/>
    <cellStyle name="Column_Title" xfId="55"/>
    <cellStyle name="Grey" xfId="56"/>
    <cellStyle name="Comma [0]_laroux" xfId="57"/>
    <cellStyle name="Comma_laroux" xfId="58"/>
    <cellStyle name="Currency_353HHC" xfId="59"/>
    <cellStyle name="常规_评估空白套表1" xfId="60"/>
    <cellStyle name="Header1" xfId="61"/>
    <cellStyle name="Header2" xfId="62"/>
    <cellStyle name="Normal - Style1" xfId="63"/>
    <cellStyle name="Normal_Sheet1_Valuer report" xfId="64"/>
    <cellStyle name="Normal_廣朹廣電 shenjibaobiao 31.12.2000 (revised on 7.3.02)" xfId="65"/>
    <cellStyle name="통화 [0]_BOILER-CO1" xfId="66"/>
    <cellStyle name="Percent [2]" xfId="67"/>
    <cellStyle name="常规 2" xfId="68"/>
    <cellStyle name="常规 3" xfId="69"/>
    <cellStyle name="常规_Book1" xfId="70"/>
    <cellStyle name="常规_Sheet1" xfId="71"/>
    <cellStyle name="常规_存货" xfId="72"/>
    <cellStyle name="常规_基本情况" xfId="73"/>
    <cellStyle name="常规_评估明细表（申报）" xfId="74"/>
    <cellStyle name="常规_往来核对附表" xfId="75"/>
    <cellStyle name="常规_中航油评估明细表" xfId="76"/>
    <cellStyle name="霓付 [0]_97MBO" xfId="77"/>
    <cellStyle name="霓付_97MBO" xfId="78"/>
    <cellStyle name="烹拳 [0]_97MBO" xfId="79"/>
    <cellStyle name="烹拳_97MBO" xfId="80"/>
    <cellStyle name="普通_ 白土" xfId="81"/>
    <cellStyle name="普通_附19_minxi98114" xfId="82"/>
    <cellStyle name="千分位[0]_ 白土" xfId="83"/>
    <cellStyle name="千分位_ 白土" xfId="84"/>
    <cellStyle name="千位[0]_ 应交税金审定表" xfId="85"/>
    <cellStyle name="千位分隔 6" xfId="86"/>
    <cellStyle name="钎霖_laroux" xfId="87"/>
    <cellStyle name="콤마 [0]_BOILER-CO1" xfId="88"/>
    <cellStyle name="콤마_BOILER-CO1" xfId="89"/>
    <cellStyle name="통화_BOILER-CO1" xfId="90"/>
    <cellStyle name="표준_0N-HANDLING " xfId="91"/>
    <cellStyle name="표준_kc-elec system check list" xfId="92"/>
  </cellStyles>
  <dxfs count="2">
    <dxf>
      <fill>
        <patternFill patternType="solid">
          <bgColor rgb="FFF2F2F2"/>
        </patternFill>
      </fill>
    </dxf>
    <dxf>
      <fill>
        <patternFill patternType="solid">
          <bgColor theme="0" tint="-0.0499893185216834"/>
        </patternFill>
      </fill>
    </dxf>
  </dxfs>
  <tableStyles count="0" defaultTableStyle="TableStyleMedium9" defaultPivotStyle="PivotStyleLight16"/>
  <colors>
    <mruColors>
      <color rgb="0023F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6" Type="http://schemas.openxmlformats.org/officeDocument/2006/relationships/sharedStrings" Target="sharedStrings.xml"/><Relationship Id="rId105" Type="http://schemas.openxmlformats.org/officeDocument/2006/relationships/styles" Target="styles.xml"/><Relationship Id="rId104" Type="http://schemas.openxmlformats.org/officeDocument/2006/relationships/theme" Target="theme/theme1.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43</xdr:row>
      <xdr:rowOff>0</xdr:rowOff>
    </xdr:from>
    <xdr:to>
      <xdr:col>3</xdr:col>
      <xdr:colOff>76200</xdr:colOff>
      <xdr:row>44</xdr:row>
      <xdr:rowOff>12700</xdr:rowOff>
    </xdr:to>
    <xdr:sp>
      <xdr:nvSpPr>
        <xdr:cNvPr id="62572" name="Text Box 1"/>
        <xdr:cNvSpPr txBox="1">
          <a:spLocks noChangeArrowheads="1"/>
        </xdr:cNvSpPr>
      </xdr:nvSpPr>
      <xdr:spPr>
        <a:xfrm>
          <a:off x="3267075" y="9829800"/>
          <a:ext cx="7620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7.xml"/></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8.xml"/></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9.xml"/></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20.xml"/></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21.xml"/></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22.xml"/></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23.xml"/></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4.xml"/></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5.xml"/></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6.xml"/></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7.xml"/></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8.xml"/></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30.xml"/></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31.xml"/></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comments" Target="../comments32.xml"/></Relationships>
</file>

<file path=xl/worksheets/_rels/sheet68.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comments" Target="../comments33.xml"/></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comments" Target="../comments34.xml"/></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comments" Target="../comments35.xml"/></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comments" Target="../comments36.xml"/></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comments" Target="../comments37.xml"/></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comments" Target="../comments38.xml"/></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comments" Target="../comments39.xml"/></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comments" Target="../comments40.xml"/></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comments" Target="../comments41.xml"/></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comments" Target="../comments42.xml"/></Relationships>
</file>

<file path=xl/worksheets/_rels/sheet83.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comments" Target="../comments43.xml"/></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comments" Target="../comments44.xml"/></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comments" Target="../comments45.xml"/></Relationships>
</file>

<file path=xl/worksheets/_rels/sheet87.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comments" Target="../comments46.xml"/></Relationships>
</file>

<file path=xl/worksheets/_rels/sheet88.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comments" Target="../comments47.xml"/></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comments" Target="../comments4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90.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comments" Target="../comments49.xml"/></Relationships>
</file>

<file path=xl/worksheets/_rels/sheet91.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comments" Target="../comments50.xml"/></Relationships>
</file>

<file path=xl/worksheets/_rels/sheet93.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comments" Target="../comments51.xml"/></Relationships>
</file>

<file path=xl/worksheets/_rels/sheet97.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comments" Target="../comments52.xml"/></Relationships>
</file>

<file path=xl/worksheets/_rels/sheet98.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comments" Target="../comments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showGridLines="0" showRowColHeaders="0" showZeros="0" showOutlineSymbols="0" zoomScaleSheetLayoutView="4" topLeftCell="B20052" workbookViewId="0">
      <selection activeCell="A1" sqref="A1"/>
    </sheetView>
  </sheetViews>
  <sheetFormatPr defaultColWidth="9" defaultRowHeight="15.75"/>
  <sheetData/>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33"/>
  <sheetViews>
    <sheetView zoomScale="90" zoomScaleNormal="90" workbookViewId="0">
      <pane ySplit="6" topLeftCell="A16" activePane="bottomLeft" state="frozen"/>
      <selection/>
      <selection pane="bottomLeft" activeCell="L21" sqref="L21"/>
    </sheetView>
  </sheetViews>
  <sheetFormatPr defaultColWidth="9" defaultRowHeight="15.75" customHeight="1"/>
  <cols>
    <col min="1" max="1" width="7.25" style="15" customWidth="1"/>
    <col min="2" max="2" width="18" style="15" customWidth="1"/>
    <col min="3" max="3" width="14.625" style="15" customWidth="1"/>
    <col min="4" max="4" width="7.5" style="15" customWidth="1"/>
    <col min="5" max="5" width="13" style="15" customWidth="1"/>
    <col min="6" max="6" width="13.5" style="15" customWidth="1"/>
    <col min="7" max="7" width="15.625" style="15" hidden="1" customWidth="1" outlineLevel="1"/>
    <col min="8" max="8" width="15.25" style="15" customWidth="1" collapsed="1"/>
    <col min="9" max="9" width="13.25" style="15" customWidth="1"/>
    <col min="10" max="11" width="9.625" style="15" customWidth="1"/>
    <col min="12" max="12" width="8.875" style="15" customWidth="1"/>
    <col min="13" max="16384" width="9" style="15"/>
  </cols>
  <sheetData>
    <row r="1" s="85" customFormat="1" ht="11.25" spans="1:11">
      <c r="A1" s="90" t="s">
        <v>288</v>
      </c>
      <c r="B1" s="90" t="s">
        <v>269</v>
      </c>
      <c r="C1" s="87"/>
      <c r="D1" s="87"/>
      <c r="E1" s="87"/>
      <c r="F1" s="87"/>
      <c r="G1" s="87"/>
      <c r="H1" s="87"/>
      <c r="I1" s="87"/>
      <c r="J1" s="87"/>
      <c r="K1" s="87"/>
    </row>
    <row r="2" s="12" customFormat="1" ht="30" customHeight="1" spans="1:12">
      <c r="A2" s="19" t="s">
        <v>305</v>
      </c>
      <c r="B2" s="19"/>
      <c r="C2" s="19"/>
      <c r="D2" s="19"/>
      <c r="E2" s="19"/>
      <c r="F2" s="19"/>
      <c r="G2" s="19"/>
      <c r="H2" s="19"/>
      <c r="I2" s="19"/>
      <c r="J2" s="19"/>
      <c r="K2" s="19"/>
      <c r="L2" s="19"/>
    </row>
    <row r="3" ht="15" customHeight="1" spans="1:12">
      <c r="A3" s="20" t="str">
        <f>CONCATENATE(封面!D9,封面!F9,封面!G9,封面!H9,封面!I9,封面!J9,封面!K9)</f>
        <v>评估基准日：2024年9月30日</v>
      </c>
      <c r="B3" s="20"/>
      <c r="C3" s="20"/>
      <c r="D3" s="20"/>
      <c r="E3" s="20"/>
      <c r="F3" s="20"/>
      <c r="G3" s="20"/>
      <c r="H3" s="20"/>
      <c r="I3" s="20"/>
      <c r="J3" s="20"/>
      <c r="K3" s="20"/>
      <c r="L3" s="20"/>
    </row>
    <row r="4" ht="15" customHeight="1" spans="1:12">
      <c r="A4" s="20"/>
      <c r="B4" s="20"/>
      <c r="C4" s="20"/>
      <c r="D4" s="20"/>
      <c r="E4" s="20"/>
      <c r="F4" s="20"/>
      <c r="G4" s="20"/>
      <c r="H4" s="20"/>
      <c r="I4" s="38"/>
      <c r="J4" s="38"/>
      <c r="K4" s="39"/>
      <c r="L4" s="39" t="s">
        <v>306</v>
      </c>
    </row>
    <row r="5" ht="15" customHeight="1" spans="1:12">
      <c r="A5" s="21" t="str">
        <f>封面!D7&amp;封面!F7</f>
        <v>被评估单位：杭州宏逸柳溪旅游发展有限公司</v>
      </c>
      <c r="K5" s="40"/>
      <c r="L5" s="40" t="s">
        <v>292</v>
      </c>
    </row>
    <row r="6" s="13" customFormat="1" ht="25.15" customHeight="1" spans="1:12">
      <c r="A6" s="22" t="s">
        <v>293</v>
      </c>
      <c r="B6" s="22" t="s">
        <v>307</v>
      </c>
      <c r="C6" s="22" t="s">
        <v>308</v>
      </c>
      <c r="D6" s="22" t="s">
        <v>295</v>
      </c>
      <c r="E6" s="22" t="s">
        <v>296</v>
      </c>
      <c r="F6" s="22" t="s">
        <v>297</v>
      </c>
      <c r="G6" s="23" t="s">
        <v>298</v>
      </c>
      <c r="H6" s="33" t="s">
        <v>299</v>
      </c>
      <c r="I6" s="22" t="s">
        <v>300</v>
      </c>
      <c r="J6" s="308" t="s">
        <v>301</v>
      </c>
      <c r="K6" s="22" t="s">
        <v>302</v>
      </c>
      <c r="L6" s="22" t="s">
        <v>303</v>
      </c>
    </row>
    <row r="7" ht="15" customHeight="1" spans="1:12">
      <c r="A7" s="25"/>
      <c r="B7" s="26"/>
      <c r="C7" s="110"/>
      <c r="D7" s="111"/>
      <c r="E7" s="29"/>
      <c r="F7" s="103"/>
      <c r="G7" s="28"/>
      <c r="H7" s="31"/>
      <c r="I7" s="29"/>
      <c r="J7" s="309" t="str">
        <f>IF(OR(AND(H7=0,I7=0),I7=0),"",I7-H7)</f>
        <v/>
      </c>
      <c r="K7" s="309" t="str">
        <f>IF(ISERROR(J7/H7),"",J7/ABS(H7)*100)</f>
        <v/>
      </c>
      <c r="L7" s="41"/>
    </row>
    <row r="8" ht="15" customHeight="1" spans="1:12">
      <c r="A8" s="25"/>
      <c r="B8" s="26"/>
      <c r="C8" s="110"/>
      <c r="D8" s="110"/>
      <c r="E8" s="29"/>
      <c r="F8" s="103"/>
      <c r="G8" s="28"/>
      <c r="H8" s="31"/>
      <c r="I8" s="29"/>
      <c r="J8" s="29" t="str">
        <f t="shared" ref="J8:J31" si="0">IF(OR(AND(H8=0,I8=0),I8=0),"",I8-H8)</f>
        <v/>
      </c>
      <c r="K8" s="29" t="str">
        <f t="shared" ref="K8:K31" si="1">IF(ISERROR(J8/H8),"",J8/ABS(H8)*100)</f>
        <v/>
      </c>
      <c r="L8" s="41"/>
    </row>
    <row r="9" ht="15" customHeight="1" spans="1:12">
      <c r="A9" s="25"/>
      <c r="B9" s="26"/>
      <c r="C9" s="110"/>
      <c r="D9" s="110"/>
      <c r="E9" s="29"/>
      <c r="F9" s="103"/>
      <c r="G9" s="28"/>
      <c r="H9" s="31"/>
      <c r="I9" s="29"/>
      <c r="J9" s="29" t="str">
        <f t="shared" si="0"/>
        <v/>
      </c>
      <c r="K9" s="29" t="str">
        <f t="shared" si="1"/>
        <v/>
      </c>
      <c r="L9" s="41"/>
    </row>
    <row r="10" ht="15" customHeight="1" spans="1:12">
      <c r="A10" s="25"/>
      <c r="B10" s="26"/>
      <c r="C10" s="110"/>
      <c r="D10" s="110"/>
      <c r="E10" s="29"/>
      <c r="F10" s="103"/>
      <c r="G10" s="28"/>
      <c r="H10" s="31"/>
      <c r="I10" s="29"/>
      <c r="J10" s="29" t="str">
        <f t="shared" si="0"/>
        <v/>
      </c>
      <c r="K10" s="29" t="str">
        <f t="shared" si="1"/>
        <v/>
      </c>
      <c r="L10" s="41"/>
    </row>
    <row r="11" ht="15" customHeight="1" spans="1:12">
      <c r="A11" s="25"/>
      <c r="B11" s="26"/>
      <c r="C11" s="110"/>
      <c r="D11" s="110"/>
      <c r="E11" s="29"/>
      <c r="F11" s="103"/>
      <c r="G11" s="28"/>
      <c r="H11" s="31"/>
      <c r="I11" s="29"/>
      <c r="J11" s="29" t="str">
        <f t="shared" si="0"/>
        <v/>
      </c>
      <c r="K11" s="29" t="str">
        <f t="shared" si="1"/>
        <v/>
      </c>
      <c r="L11" s="41"/>
    </row>
    <row r="12" ht="15" customHeight="1" spans="1:12">
      <c r="A12" s="25"/>
      <c r="B12" s="26"/>
      <c r="C12" s="110"/>
      <c r="D12" s="110"/>
      <c r="E12" s="29"/>
      <c r="F12" s="103"/>
      <c r="G12" s="28"/>
      <c r="H12" s="31"/>
      <c r="I12" s="29"/>
      <c r="J12" s="29" t="str">
        <f t="shared" si="0"/>
        <v/>
      </c>
      <c r="K12" s="29" t="str">
        <f t="shared" si="1"/>
        <v/>
      </c>
      <c r="L12" s="41"/>
    </row>
    <row r="13" ht="15" customHeight="1" spans="1:12">
      <c r="A13" s="25"/>
      <c r="B13" s="26"/>
      <c r="C13" s="110"/>
      <c r="D13" s="110"/>
      <c r="E13" s="29"/>
      <c r="F13" s="103"/>
      <c r="G13" s="28"/>
      <c r="H13" s="31"/>
      <c r="I13" s="29"/>
      <c r="J13" s="29" t="str">
        <f t="shared" si="0"/>
        <v/>
      </c>
      <c r="K13" s="29" t="str">
        <f t="shared" si="1"/>
        <v/>
      </c>
      <c r="L13" s="41"/>
    </row>
    <row r="14" ht="15" customHeight="1" spans="1:12">
      <c r="A14" s="25"/>
      <c r="B14" s="26"/>
      <c r="C14" s="110"/>
      <c r="D14" s="110"/>
      <c r="E14" s="29"/>
      <c r="F14" s="103"/>
      <c r="G14" s="28"/>
      <c r="H14" s="31"/>
      <c r="I14" s="29"/>
      <c r="J14" s="29" t="str">
        <f t="shared" si="0"/>
        <v/>
      </c>
      <c r="K14" s="29" t="str">
        <f t="shared" si="1"/>
        <v/>
      </c>
      <c r="L14" s="41"/>
    </row>
    <row r="15" ht="15" customHeight="1" spans="1:12">
      <c r="A15" s="25"/>
      <c r="B15" s="26"/>
      <c r="C15" s="110"/>
      <c r="D15" s="110"/>
      <c r="E15" s="29"/>
      <c r="F15" s="103"/>
      <c r="G15" s="28"/>
      <c r="H15" s="31"/>
      <c r="I15" s="29"/>
      <c r="J15" s="29" t="str">
        <f t="shared" si="0"/>
        <v/>
      </c>
      <c r="K15" s="29" t="str">
        <f t="shared" si="1"/>
        <v/>
      </c>
      <c r="L15" s="41"/>
    </row>
    <row r="16" ht="15" customHeight="1" spans="1:12">
      <c r="A16" s="25"/>
      <c r="B16" s="26"/>
      <c r="C16" s="110"/>
      <c r="D16" s="110"/>
      <c r="E16" s="29"/>
      <c r="F16" s="103"/>
      <c r="G16" s="28"/>
      <c r="H16" s="31"/>
      <c r="I16" s="29"/>
      <c r="J16" s="29" t="str">
        <f t="shared" si="0"/>
        <v/>
      </c>
      <c r="K16" s="29" t="str">
        <f t="shared" si="1"/>
        <v/>
      </c>
      <c r="L16" s="41"/>
    </row>
    <row r="17" ht="15" customHeight="1" spans="1:12">
      <c r="A17" s="25"/>
      <c r="B17" s="26"/>
      <c r="C17" s="110"/>
      <c r="D17" s="110"/>
      <c r="E17" s="29"/>
      <c r="F17" s="103"/>
      <c r="G17" s="28"/>
      <c r="H17" s="31"/>
      <c r="I17" s="29"/>
      <c r="J17" s="29" t="str">
        <f t="shared" si="0"/>
        <v/>
      </c>
      <c r="K17" s="29" t="str">
        <f t="shared" si="1"/>
        <v/>
      </c>
      <c r="L17" s="41"/>
    </row>
    <row r="18" ht="15" customHeight="1" spans="1:12">
      <c r="A18" s="25"/>
      <c r="B18" s="26"/>
      <c r="C18" s="110"/>
      <c r="D18" s="110"/>
      <c r="E18" s="29"/>
      <c r="F18" s="103"/>
      <c r="G18" s="28"/>
      <c r="H18" s="31"/>
      <c r="I18" s="29"/>
      <c r="J18" s="29" t="str">
        <f t="shared" si="0"/>
        <v/>
      </c>
      <c r="K18" s="29" t="str">
        <f t="shared" si="1"/>
        <v/>
      </c>
      <c r="L18" s="41"/>
    </row>
    <row r="19" ht="15" customHeight="1" spans="1:12">
      <c r="A19" s="25"/>
      <c r="B19" s="26"/>
      <c r="C19" s="110"/>
      <c r="D19" s="110"/>
      <c r="E19" s="29"/>
      <c r="F19" s="103"/>
      <c r="G19" s="28"/>
      <c r="H19" s="31"/>
      <c r="I19" s="29"/>
      <c r="J19" s="29" t="str">
        <f t="shared" si="0"/>
        <v/>
      </c>
      <c r="K19" s="29" t="str">
        <f t="shared" si="1"/>
        <v/>
      </c>
      <c r="L19" s="41"/>
    </row>
    <row r="20" ht="15" customHeight="1" spans="1:12">
      <c r="A20" s="25"/>
      <c r="B20" s="26"/>
      <c r="C20" s="110"/>
      <c r="D20" s="110"/>
      <c r="E20" s="29"/>
      <c r="F20" s="103"/>
      <c r="G20" s="28"/>
      <c r="H20" s="31"/>
      <c r="I20" s="29"/>
      <c r="J20" s="29" t="str">
        <f t="shared" si="0"/>
        <v/>
      </c>
      <c r="K20" s="29" t="str">
        <f t="shared" si="1"/>
        <v/>
      </c>
      <c r="L20" s="41"/>
    </row>
    <row r="21" ht="15" customHeight="1" spans="1:12">
      <c r="A21" s="25"/>
      <c r="B21" s="26"/>
      <c r="C21" s="110"/>
      <c r="D21" s="110"/>
      <c r="E21" s="29"/>
      <c r="F21" s="103"/>
      <c r="G21" s="28"/>
      <c r="H21" s="31"/>
      <c r="I21" s="29"/>
      <c r="J21" s="29" t="str">
        <f t="shared" si="0"/>
        <v/>
      </c>
      <c r="K21" s="29" t="str">
        <f t="shared" si="1"/>
        <v/>
      </c>
      <c r="L21" s="41"/>
    </row>
    <row r="22" ht="15" customHeight="1" spans="1:12">
      <c r="A22" s="25"/>
      <c r="B22" s="26"/>
      <c r="C22" s="110"/>
      <c r="D22" s="110"/>
      <c r="E22" s="29"/>
      <c r="F22" s="103"/>
      <c r="G22" s="28"/>
      <c r="H22" s="31"/>
      <c r="I22" s="29"/>
      <c r="J22" s="29" t="str">
        <f t="shared" si="0"/>
        <v/>
      </c>
      <c r="K22" s="29" t="str">
        <f t="shared" si="1"/>
        <v/>
      </c>
      <c r="L22" s="41"/>
    </row>
    <row r="23" ht="15" customHeight="1" spans="1:12">
      <c r="A23" s="25"/>
      <c r="B23" s="26"/>
      <c r="C23" s="110"/>
      <c r="D23" s="110"/>
      <c r="E23" s="29"/>
      <c r="F23" s="103"/>
      <c r="G23" s="28"/>
      <c r="H23" s="31"/>
      <c r="I23" s="29"/>
      <c r="J23" s="29" t="str">
        <f t="shared" si="0"/>
        <v/>
      </c>
      <c r="K23" s="29" t="str">
        <f t="shared" si="1"/>
        <v/>
      </c>
      <c r="L23" s="41"/>
    </row>
    <row r="24" ht="15" customHeight="1" spans="1:12">
      <c r="A24" s="25"/>
      <c r="B24" s="26"/>
      <c r="C24" s="110"/>
      <c r="D24" s="110"/>
      <c r="E24" s="29"/>
      <c r="F24" s="103"/>
      <c r="G24" s="28"/>
      <c r="H24" s="31"/>
      <c r="I24" s="29"/>
      <c r="J24" s="29" t="str">
        <f t="shared" si="0"/>
        <v/>
      </c>
      <c r="K24" s="29" t="str">
        <f t="shared" si="1"/>
        <v/>
      </c>
      <c r="L24" s="41"/>
    </row>
    <row r="25" ht="15" customHeight="1" spans="1:12">
      <c r="A25" s="25"/>
      <c r="B25" s="26"/>
      <c r="C25" s="110"/>
      <c r="D25" s="110"/>
      <c r="E25" s="29"/>
      <c r="F25" s="103"/>
      <c r="G25" s="28"/>
      <c r="H25" s="31"/>
      <c r="I25" s="29"/>
      <c r="J25" s="29" t="str">
        <f t="shared" si="0"/>
        <v/>
      </c>
      <c r="K25" s="29" t="str">
        <f t="shared" si="1"/>
        <v/>
      </c>
      <c r="L25" s="41"/>
    </row>
    <row r="26" ht="15" customHeight="1" spans="1:12">
      <c r="A26" s="25"/>
      <c r="B26" s="26"/>
      <c r="C26" s="110"/>
      <c r="D26" s="110"/>
      <c r="E26" s="29"/>
      <c r="F26" s="103"/>
      <c r="G26" s="28"/>
      <c r="H26" s="31"/>
      <c r="I26" s="29"/>
      <c r="J26" s="29" t="str">
        <f t="shared" si="0"/>
        <v/>
      </c>
      <c r="K26" s="29" t="str">
        <f t="shared" si="1"/>
        <v/>
      </c>
      <c r="L26" s="41"/>
    </row>
    <row r="27" ht="15" customHeight="1" spans="1:12">
      <c r="A27" s="25"/>
      <c r="B27" s="26"/>
      <c r="C27" s="110"/>
      <c r="D27" s="110"/>
      <c r="E27" s="29"/>
      <c r="F27" s="103"/>
      <c r="G27" s="28"/>
      <c r="H27" s="31"/>
      <c r="I27" s="29"/>
      <c r="J27" s="29"/>
      <c r="K27" s="29"/>
      <c r="L27" s="41"/>
    </row>
    <row r="28" ht="15" customHeight="1" spans="1:12">
      <c r="A28" s="25"/>
      <c r="B28" s="26"/>
      <c r="C28" s="110"/>
      <c r="D28" s="110"/>
      <c r="E28" s="29"/>
      <c r="F28" s="103"/>
      <c r="G28" s="28"/>
      <c r="H28" s="31"/>
      <c r="I28" s="29"/>
      <c r="J28" s="29" t="str">
        <f t="shared" si="0"/>
        <v/>
      </c>
      <c r="K28" s="29" t="str">
        <f t="shared" si="1"/>
        <v/>
      </c>
      <c r="L28" s="41"/>
    </row>
    <row r="29" ht="15" customHeight="1" spans="1:12">
      <c r="A29" s="25"/>
      <c r="B29" s="26"/>
      <c r="C29" s="110"/>
      <c r="D29" s="110"/>
      <c r="E29" s="29"/>
      <c r="F29" s="103"/>
      <c r="G29" s="28"/>
      <c r="H29" s="31"/>
      <c r="I29" s="29"/>
      <c r="J29" s="29" t="str">
        <f t="shared" si="0"/>
        <v/>
      </c>
      <c r="K29" s="29" t="str">
        <f t="shared" si="1"/>
        <v/>
      </c>
      <c r="L29" s="41"/>
    </row>
    <row r="30" ht="15" customHeight="1" spans="1:12">
      <c r="A30" s="25"/>
      <c r="B30" s="26"/>
      <c r="C30" s="110"/>
      <c r="D30" s="110"/>
      <c r="E30" s="29"/>
      <c r="F30" s="103"/>
      <c r="G30" s="28"/>
      <c r="H30" s="31"/>
      <c r="I30" s="29"/>
      <c r="J30" s="29" t="str">
        <f t="shared" si="0"/>
        <v/>
      </c>
      <c r="K30" s="29" t="str">
        <f t="shared" si="1"/>
        <v/>
      </c>
      <c r="L30" s="41"/>
    </row>
    <row r="31" s="14" customFormat="1" ht="15" customHeight="1" spans="1:12">
      <c r="A31" s="32" t="s">
        <v>304</v>
      </c>
      <c r="B31" s="33"/>
      <c r="C31" s="42"/>
      <c r="D31" s="42"/>
      <c r="E31" s="37"/>
      <c r="F31" s="106"/>
      <c r="G31" s="35">
        <f>SUM(G7:G30)</f>
        <v>0</v>
      </c>
      <c r="H31" s="36">
        <f>SUM(H7:H30)</f>
        <v>0</v>
      </c>
      <c r="I31" s="37">
        <f>SUM(I7:I30)</f>
        <v>0</v>
      </c>
      <c r="J31" s="37" t="str">
        <f t="shared" si="0"/>
        <v/>
      </c>
      <c r="K31" s="37" t="str">
        <f t="shared" si="1"/>
        <v/>
      </c>
      <c r="L31" s="42"/>
    </row>
    <row r="32" customHeight="1" spans="1:9">
      <c r="A32" s="307"/>
      <c r="I32" s="21"/>
    </row>
    <row r="33" customHeight="1" spans="1:1">
      <c r="A33" s="307"/>
    </row>
  </sheetData>
  <mergeCells count="3">
    <mergeCell ref="A2:L2"/>
    <mergeCell ref="A3:L3"/>
    <mergeCell ref="A31:B31"/>
  </mergeCells>
  <hyperlinks>
    <hyperlink ref="B1" location="货币资金汇总表!B8" display="返回"/>
    <hyperlink ref="A1" location="索引目录!E7"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dimension ref="A1:I31"/>
  <sheetViews>
    <sheetView showGridLines="0" zoomScale="90" zoomScaleNormal="90" zoomScaleSheetLayoutView="90" workbookViewId="0">
      <pane ySplit="6" topLeftCell="A7" activePane="bottomLeft" state="frozen"/>
      <selection/>
      <selection pane="bottomLeft" activeCell="H17" sqref="H17"/>
    </sheetView>
  </sheetViews>
  <sheetFormatPr defaultColWidth="9" defaultRowHeight="15.75" customHeight="1"/>
  <cols>
    <col min="1" max="1" width="7.625" style="15" customWidth="1"/>
    <col min="2" max="2" width="28.125" style="15" customWidth="1"/>
    <col min="3" max="3" width="22.25" style="15" customWidth="1"/>
    <col min="4" max="4" width="14.25" style="15" customWidth="1"/>
    <col min="5" max="5" width="14.25" style="15" hidden="1" customWidth="1" outlineLevel="1"/>
    <col min="6" max="6" width="16.625" style="15" customWidth="1" collapsed="1"/>
    <col min="7" max="7" width="16.625" style="15" customWidth="1"/>
    <col min="8" max="8" width="12.75" style="15" customWidth="1"/>
    <col min="9" max="9" width="12.625" style="15" customWidth="1"/>
    <col min="10" max="16384" width="9" style="15"/>
  </cols>
  <sheetData>
    <row r="1" s="11" customFormat="1" ht="12.4" customHeight="1" spans="1:9">
      <c r="A1" s="16" t="s">
        <v>288</v>
      </c>
      <c r="B1" s="17" t="s">
        <v>289</v>
      </c>
      <c r="C1" s="16"/>
      <c r="D1" s="18"/>
      <c r="E1" s="18"/>
      <c r="F1" s="18"/>
      <c r="G1" s="18"/>
      <c r="H1" s="18"/>
      <c r="I1" s="18"/>
    </row>
    <row r="2" s="12" customFormat="1" ht="30" customHeight="1" spans="1:9">
      <c r="A2" s="19" t="s">
        <v>2018</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2019</v>
      </c>
    </row>
    <row r="5" ht="15" customHeight="1" spans="1:9">
      <c r="A5" s="21" t="str">
        <f>封面!D7&amp;封面!F7</f>
        <v>被评估单位：杭州宏逸柳溪旅游发展有限公司</v>
      </c>
      <c r="I5" s="40" t="s">
        <v>292</v>
      </c>
    </row>
    <row r="6" s="13" customFormat="1" ht="25.15" customHeight="1" spans="1:9">
      <c r="A6" s="22" t="s">
        <v>293</v>
      </c>
      <c r="B6" s="22" t="s">
        <v>1977</v>
      </c>
      <c r="C6" s="22" t="s">
        <v>2020</v>
      </c>
      <c r="D6" s="22" t="s">
        <v>372</v>
      </c>
      <c r="E6" s="23" t="s">
        <v>298</v>
      </c>
      <c r="F6" s="24" t="s">
        <v>299</v>
      </c>
      <c r="G6" s="22" t="s">
        <v>300</v>
      </c>
      <c r="H6" s="22" t="s">
        <v>302</v>
      </c>
      <c r="I6" s="22" t="s">
        <v>2000</v>
      </c>
    </row>
    <row r="7" ht="15" customHeight="1" spans="1:9">
      <c r="A7" s="25"/>
      <c r="B7" s="26"/>
      <c r="C7" s="26"/>
      <c r="D7" s="27"/>
      <c r="E7" s="28"/>
      <c r="F7" s="29"/>
      <c r="G7" s="29"/>
      <c r="H7" s="29" t="str">
        <f>IF(OR(F7=0,G7=0),"",(G7-F7)/ABS(F7)*100)</f>
        <v/>
      </c>
      <c r="I7" s="41"/>
    </row>
    <row r="8" ht="15" customHeight="1" spans="1:9">
      <c r="A8" s="25"/>
      <c r="B8" s="26"/>
      <c r="C8" s="26"/>
      <c r="D8" s="27"/>
      <c r="E8" s="28"/>
      <c r="F8" s="29"/>
      <c r="G8" s="29"/>
      <c r="H8" s="29" t="str">
        <f t="shared" ref="H8:H31" si="0">IF(OR(F8=0,G8=0),"",(G8-F8)/ABS(F8)*100)</f>
        <v/>
      </c>
      <c r="I8" s="41"/>
    </row>
    <row r="9" ht="15" customHeight="1" spans="1:9">
      <c r="A9" s="25"/>
      <c r="B9" s="26"/>
      <c r="C9" s="26"/>
      <c r="D9" s="27"/>
      <c r="E9" s="28"/>
      <c r="F9" s="29"/>
      <c r="G9" s="29"/>
      <c r="H9" s="29" t="str">
        <f t="shared" si="0"/>
        <v/>
      </c>
      <c r="I9" s="41"/>
    </row>
    <row r="10" ht="15" customHeight="1" spans="1:9">
      <c r="A10" s="25"/>
      <c r="B10" s="26"/>
      <c r="C10" s="26"/>
      <c r="D10" s="27"/>
      <c r="E10" s="28"/>
      <c r="F10" s="31"/>
      <c r="G10" s="29"/>
      <c r="H10" s="29" t="str">
        <f t="shared" si="0"/>
        <v/>
      </c>
      <c r="I10" s="41"/>
    </row>
    <row r="11" ht="15" customHeight="1" spans="1:9">
      <c r="A11" s="25"/>
      <c r="B11" s="26"/>
      <c r="C11" s="26"/>
      <c r="D11" s="27"/>
      <c r="E11" s="28"/>
      <c r="F11" s="31"/>
      <c r="G11" s="29"/>
      <c r="H11" s="29" t="str">
        <f t="shared" si="0"/>
        <v/>
      </c>
      <c r="I11" s="41"/>
    </row>
    <row r="12" ht="15" customHeight="1" spans="1:9">
      <c r="A12" s="25"/>
      <c r="B12" s="26"/>
      <c r="C12" s="26"/>
      <c r="D12" s="27"/>
      <c r="E12" s="28"/>
      <c r="F12" s="31"/>
      <c r="G12" s="29"/>
      <c r="H12" s="29" t="str">
        <f t="shared" si="0"/>
        <v/>
      </c>
      <c r="I12" s="41"/>
    </row>
    <row r="13" ht="15" customHeight="1" spans="1:9">
      <c r="A13" s="25"/>
      <c r="B13" s="26"/>
      <c r="C13" s="26"/>
      <c r="D13" s="27"/>
      <c r="E13" s="28"/>
      <c r="F13" s="31"/>
      <c r="G13" s="29"/>
      <c r="H13" s="29" t="str">
        <f t="shared" si="0"/>
        <v/>
      </c>
      <c r="I13" s="41"/>
    </row>
    <row r="14" ht="15" customHeight="1" spans="1:9">
      <c r="A14" s="25"/>
      <c r="B14" s="26"/>
      <c r="C14" s="26"/>
      <c r="D14" s="27"/>
      <c r="E14" s="28"/>
      <c r="F14" s="31"/>
      <c r="G14" s="29"/>
      <c r="H14" s="29" t="str">
        <f t="shared" si="0"/>
        <v/>
      </c>
      <c r="I14" s="41"/>
    </row>
    <row r="15" ht="15" customHeight="1" spans="1:9">
      <c r="A15" s="25"/>
      <c r="B15" s="26"/>
      <c r="C15" s="26"/>
      <c r="D15" s="27"/>
      <c r="E15" s="28"/>
      <c r="F15" s="31"/>
      <c r="G15" s="29"/>
      <c r="H15" s="29" t="str">
        <f t="shared" si="0"/>
        <v/>
      </c>
      <c r="I15" s="41"/>
    </row>
    <row r="16" ht="15" customHeight="1" spans="1:9">
      <c r="A16" s="25"/>
      <c r="B16" s="26"/>
      <c r="C16" s="26"/>
      <c r="D16" s="27"/>
      <c r="E16" s="28"/>
      <c r="F16" s="31"/>
      <c r="G16" s="29"/>
      <c r="H16" s="29" t="str">
        <f t="shared" si="0"/>
        <v/>
      </c>
      <c r="I16" s="41"/>
    </row>
    <row r="17" ht="15" customHeight="1" spans="1:9">
      <c r="A17" s="25"/>
      <c r="B17" s="26"/>
      <c r="C17" s="26"/>
      <c r="D17" s="27"/>
      <c r="E17" s="28"/>
      <c r="F17" s="31"/>
      <c r="G17" s="29"/>
      <c r="H17" s="29" t="str">
        <f t="shared" si="0"/>
        <v/>
      </c>
      <c r="I17" s="41"/>
    </row>
    <row r="18" ht="15" customHeight="1" spans="1:9">
      <c r="A18" s="25"/>
      <c r="B18" s="26"/>
      <c r="C18" s="26"/>
      <c r="D18" s="27"/>
      <c r="E18" s="28"/>
      <c r="F18" s="31"/>
      <c r="G18" s="29"/>
      <c r="H18" s="29" t="str">
        <f t="shared" si="0"/>
        <v/>
      </c>
      <c r="I18" s="41"/>
    </row>
    <row r="19" ht="15" customHeight="1" spans="1:9">
      <c r="A19" s="25"/>
      <c r="B19" s="26"/>
      <c r="C19" s="26"/>
      <c r="D19" s="27"/>
      <c r="E19" s="28"/>
      <c r="F19" s="31"/>
      <c r="G19" s="29"/>
      <c r="H19" s="29" t="str">
        <f t="shared" si="0"/>
        <v/>
      </c>
      <c r="I19" s="41"/>
    </row>
    <row r="20" ht="15" customHeight="1" spans="1:9">
      <c r="A20" s="25"/>
      <c r="B20" s="26"/>
      <c r="C20" s="26"/>
      <c r="D20" s="27"/>
      <c r="E20" s="28"/>
      <c r="F20" s="31"/>
      <c r="G20" s="29"/>
      <c r="H20" s="29" t="str">
        <f t="shared" si="0"/>
        <v/>
      </c>
      <c r="I20" s="41"/>
    </row>
    <row r="21" ht="15" customHeight="1" spans="1:9">
      <c r="A21" s="25"/>
      <c r="B21" s="26"/>
      <c r="C21" s="26"/>
      <c r="D21" s="27"/>
      <c r="E21" s="28"/>
      <c r="F21" s="31"/>
      <c r="G21" s="29"/>
      <c r="H21" s="29" t="str">
        <f t="shared" si="0"/>
        <v/>
      </c>
      <c r="I21" s="41"/>
    </row>
    <row r="22" ht="15" customHeight="1" spans="1:9">
      <c r="A22" s="25"/>
      <c r="B22" s="26"/>
      <c r="C22" s="26"/>
      <c r="D22" s="27"/>
      <c r="E22" s="28"/>
      <c r="F22" s="31"/>
      <c r="G22" s="29"/>
      <c r="H22" s="29" t="str">
        <f t="shared" si="0"/>
        <v/>
      </c>
      <c r="I22" s="41"/>
    </row>
    <row r="23" ht="15" customHeight="1" spans="1:9">
      <c r="A23" s="25"/>
      <c r="B23" s="26"/>
      <c r="C23" s="26"/>
      <c r="D23" s="27"/>
      <c r="E23" s="28"/>
      <c r="F23" s="31"/>
      <c r="G23" s="29"/>
      <c r="H23" s="29" t="str">
        <f t="shared" si="0"/>
        <v/>
      </c>
      <c r="I23" s="41"/>
    </row>
    <row r="24" ht="15" customHeight="1" spans="1:9">
      <c r="A24" s="25"/>
      <c r="B24" s="26"/>
      <c r="C24" s="26"/>
      <c r="D24" s="27"/>
      <c r="E24" s="28"/>
      <c r="F24" s="31"/>
      <c r="G24" s="29"/>
      <c r="H24" s="29" t="str">
        <f t="shared" si="0"/>
        <v/>
      </c>
      <c r="I24" s="41"/>
    </row>
    <row r="25" ht="15" customHeight="1" spans="1:9">
      <c r="A25" s="25"/>
      <c r="B25" s="26"/>
      <c r="C25" s="26"/>
      <c r="D25" s="27"/>
      <c r="E25" s="28"/>
      <c r="F25" s="31"/>
      <c r="G25" s="29"/>
      <c r="H25" s="29" t="str">
        <f t="shared" si="0"/>
        <v/>
      </c>
      <c r="I25" s="41"/>
    </row>
    <row r="26" ht="15" customHeight="1" spans="1:9">
      <c r="A26" s="25"/>
      <c r="B26" s="26"/>
      <c r="C26" s="26"/>
      <c r="D26" s="27"/>
      <c r="E26" s="28"/>
      <c r="F26" s="31"/>
      <c r="G26" s="29"/>
      <c r="H26" s="29" t="str">
        <f t="shared" si="0"/>
        <v/>
      </c>
      <c r="I26" s="41"/>
    </row>
    <row r="27" ht="15" customHeight="1" spans="1:9">
      <c r="A27" s="25"/>
      <c r="B27" s="26"/>
      <c r="C27" s="26"/>
      <c r="D27" s="27"/>
      <c r="E27" s="28"/>
      <c r="F27" s="31"/>
      <c r="G27" s="29"/>
      <c r="H27" s="29" t="str">
        <f t="shared" si="0"/>
        <v/>
      </c>
      <c r="I27" s="41"/>
    </row>
    <row r="28" ht="15" customHeight="1" spans="1:9">
      <c r="A28" s="25"/>
      <c r="B28" s="26"/>
      <c r="C28" s="26"/>
      <c r="D28" s="27"/>
      <c r="E28" s="28"/>
      <c r="F28" s="31"/>
      <c r="G28" s="29"/>
      <c r="H28" s="29" t="str">
        <f t="shared" si="0"/>
        <v/>
      </c>
      <c r="I28" s="41"/>
    </row>
    <row r="29" ht="15" customHeight="1" spans="1:9">
      <c r="A29" s="25"/>
      <c r="B29" s="26"/>
      <c r="C29" s="26"/>
      <c r="D29" s="27"/>
      <c r="E29" s="28"/>
      <c r="F29" s="31"/>
      <c r="G29" s="29"/>
      <c r="H29" s="29" t="str">
        <f t="shared" si="0"/>
        <v/>
      </c>
      <c r="I29" s="41"/>
    </row>
    <row r="30" ht="15" customHeight="1" spans="1:9">
      <c r="A30" s="25"/>
      <c r="B30" s="26"/>
      <c r="C30" s="26"/>
      <c r="D30" s="27"/>
      <c r="E30" s="28"/>
      <c r="F30" s="31"/>
      <c r="G30" s="29"/>
      <c r="H30" s="29" t="str">
        <f t="shared" si="0"/>
        <v/>
      </c>
      <c r="I30" s="41"/>
    </row>
    <row r="31" s="14" customFormat="1" ht="15" customHeight="1" spans="1:9">
      <c r="A31" s="32" t="s">
        <v>1952</v>
      </c>
      <c r="B31" s="33"/>
      <c r="C31" s="33"/>
      <c r="D31" s="34"/>
      <c r="E31" s="35">
        <f>SUM(E7:E30)</f>
        <v>0</v>
      </c>
      <c r="F31" s="36">
        <f>SUM(F7:F30)</f>
        <v>0</v>
      </c>
      <c r="G31" s="37">
        <f>SUM(G7:G30)</f>
        <v>0</v>
      </c>
      <c r="H31" s="29" t="str">
        <f t="shared" si="0"/>
        <v/>
      </c>
      <c r="I31" s="42"/>
    </row>
  </sheetData>
  <mergeCells count="3">
    <mergeCell ref="A2:I2"/>
    <mergeCell ref="A3:I3"/>
    <mergeCell ref="A31:B31"/>
  </mergeCells>
  <hyperlinks>
    <hyperlink ref="A1" location="索引目录!I23" display="返回索引页"/>
    <hyperlink ref="B1" location="'非流动负债汇总 '!B9" display="返回"/>
  </hyperlinks>
  <printOptions horizontalCentered="1"/>
  <pageMargins left="0.15748031496063" right="0.15748031496063" top="0.984251968503937" bottom="0.78740157480315" header="0.984251968503937" footer="0.393700787401575"/>
  <pageSetup paperSize="9" fitToHeight="0" orientation="landscape" horizontalDpi="300" verticalDpi="300"/>
  <headerFooter alignWithMargins="0">
    <oddFooter>&amp;L&amp;9&amp;"宋体,常规"被评估单位填表人：
填表日期：      年   月   日&amp;C&amp;9&amp;"宋体,常规"评估人员：
&amp;R&amp;9&amp;"宋体,常规"共&amp;N页，第&amp;P页</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93"/>
  <dimension ref="A1:H31"/>
  <sheetViews>
    <sheetView zoomScale="90" zoomScaleNormal="90" zoomScaleSheetLayoutView="90" workbookViewId="0">
      <pane ySplit="6" topLeftCell="A7" activePane="bottomLeft" state="frozen"/>
      <selection/>
      <selection pane="bottomLeft" activeCell="H17" sqref="H17"/>
    </sheetView>
  </sheetViews>
  <sheetFormatPr defaultColWidth="9" defaultRowHeight="15.75" customHeight="1" outlineLevelCol="7"/>
  <cols>
    <col min="1" max="1" width="7.625" style="15" customWidth="1"/>
    <col min="2" max="2" width="36.625" style="15" customWidth="1"/>
    <col min="3" max="3" width="17" style="15" customWidth="1"/>
    <col min="4" max="4" width="19.25" style="15" hidden="1" customWidth="1" outlineLevel="1"/>
    <col min="5" max="5" width="20.625" style="15" customWidth="1" collapsed="1"/>
    <col min="6" max="6" width="20.625" style="15" customWidth="1"/>
    <col min="7" max="8" width="13.25" style="15" customWidth="1"/>
    <col min="9" max="16384" width="9" style="15"/>
  </cols>
  <sheetData>
    <row r="1" s="11" customFormat="1" ht="12.4" customHeight="1" spans="1:8">
      <c r="A1" s="43" t="s">
        <v>288</v>
      </c>
      <c r="B1" s="44" t="s">
        <v>335</v>
      </c>
      <c r="C1" s="45"/>
      <c r="D1" s="45"/>
      <c r="E1" s="45"/>
      <c r="F1" s="45"/>
      <c r="G1" s="45"/>
      <c r="H1" s="45"/>
    </row>
    <row r="2" s="12" customFormat="1" ht="30" customHeight="1" spans="1:8">
      <c r="A2" s="19" t="s">
        <v>2021</v>
      </c>
      <c r="B2" s="46"/>
      <c r="C2" s="46"/>
      <c r="D2" s="46"/>
      <c r="E2" s="46"/>
      <c r="F2" s="46"/>
      <c r="G2" s="46"/>
      <c r="H2" s="46"/>
    </row>
    <row r="3" ht="15" customHeight="1" spans="1:8">
      <c r="A3" s="20" t="str">
        <f>CONCATENATE(封面!D9,封面!F9,封面!G9,封面!H9,封面!I9,封面!J9,封面!K9)</f>
        <v>评估基准日：2024年9月30日</v>
      </c>
      <c r="B3" s="20"/>
      <c r="C3" s="20"/>
      <c r="D3" s="20"/>
      <c r="E3" s="20"/>
      <c r="F3" s="20"/>
      <c r="G3" s="20"/>
      <c r="H3" s="20"/>
    </row>
    <row r="4" ht="15" customHeight="1" spans="1:8">
      <c r="A4" s="20"/>
      <c r="B4" s="20"/>
      <c r="C4" s="20"/>
      <c r="D4" s="20"/>
      <c r="E4" s="20"/>
      <c r="F4" s="20"/>
      <c r="G4" s="20"/>
      <c r="H4" s="47" t="s">
        <v>2022</v>
      </c>
    </row>
    <row r="5" ht="15" customHeight="1" spans="1:8">
      <c r="A5" s="21" t="str">
        <f>封面!D7&amp;封面!F7</f>
        <v>被评估单位：杭州宏逸柳溪旅游发展有限公司</v>
      </c>
      <c r="H5" s="40" t="s">
        <v>292</v>
      </c>
    </row>
    <row r="6" s="13" customFormat="1" ht="25.15" customHeight="1" spans="1:8">
      <c r="A6" s="22" t="s">
        <v>293</v>
      </c>
      <c r="B6" s="22" t="s">
        <v>2023</v>
      </c>
      <c r="C6" s="22" t="s">
        <v>372</v>
      </c>
      <c r="D6" s="23" t="s">
        <v>298</v>
      </c>
      <c r="E6" s="24" t="s">
        <v>299</v>
      </c>
      <c r="F6" s="22" t="s">
        <v>300</v>
      </c>
      <c r="G6" s="22" t="s">
        <v>302</v>
      </c>
      <c r="H6" s="22" t="s">
        <v>303</v>
      </c>
    </row>
    <row r="7" ht="15" customHeight="1" spans="1:8">
      <c r="A7" s="25"/>
      <c r="B7" s="26"/>
      <c r="C7" s="27"/>
      <c r="D7" s="48"/>
      <c r="E7" s="49"/>
      <c r="F7" s="30"/>
      <c r="G7" s="30" t="str">
        <f>IF(OR(E7=0,F7=0),"",(F7-E7)/ABS(E7)*100)</f>
        <v/>
      </c>
      <c r="H7" s="41"/>
    </row>
    <row r="8" ht="15" customHeight="1" spans="1:8">
      <c r="A8" s="25"/>
      <c r="B8" s="26"/>
      <c r="C8" s="27"/>
      <c r="D8" s="48"/>
      <c r="E8" s="49"/>
      <c r="F8" s="30"/>
      <c r="G8" s="30" t="str">
        <f t="shared" ref="G8:G31" si="0">IF(OR(E8=0,F8=0),"",(F8-E8)/ABS(E8)*100)</f>
        <v/>
      </c>
      <c r="H8" s="41"/>
    </row>
    <row r="9" ht="15" customHeight="1" spans="1:8">
      <c r="A9" s="25"/>
      <c r="B9" s="26"/>
      <c r="C9" s="27"/>
      <c r="D9" s="48"/>
      <c r="E9" s="49"/>
      <c r="F9" s="30"/>
      <c r="G9" s="30" t="str">
        <f t="shared" si="0"/>
        <v/>
      </c>
      <c r="H9" s="41"/>
    </row>
    <row r="10" ht="15" customHeight="1" spans="1:8">
      <c r="A10" s="25"/>
      <c r="B10" s="26"/>
      <c r="C10" s="27"/>
      <c r="D10" s="48"/>
      <c r="E10" s="49"/>
      <c r="F10" s="30"/>
      <c r="G10" s="30" t="str">
        <f t="shared" si="0"/>
        <v/>
      </c>
      <c r="H10" s="41"/>
    </row>
    <row r="11" ht="15" customHeight="1" spans="1:8">
      <c r="A11" s="25"/>
      <c r="B11" s="26"/>
      <c r="C11" s="27"/>
      <c r="D11" s="48"/>
      <c r="E11" s="49"/>
      <c r="F11" s="30"/>
      <c r="G11" s="30" t="str">
        <f t="shared" si="0"/>
        <v/>
      </c>
      <c r="H11" s="41"/>
    </row>
    <row r="12" ht="15" customHeight="1" spans="1:8">
      <c r="A12" s="25"/>
      <c r="B12" s="26"/>
      <c r="C12" s="27"/>
      <c r="D12" s="48"/>
      <c r="E12" s="49"/>
      <c r="F12" s="30"/>
      <c r="G12" s="30" t="str">
        <f t="shared" si="0"/>
        <v/>
      </c>
      <c r="H12" s="41"/>
    </row>
    <row r="13" ht="15" customHeight="1" spans="1:8">
      <c r="A13" s="25"/>
      <c r="B13" s="26"/>
      <c r="C13" s="27"/>
      <c r="D13" s="48"/>
      <c r="E13" s="49"/>
      <c r="F13" s="30"/>
      <c r="G13" s="30" t="str">
        <f t="shared" si="0"/>
        <v/>
      </c>
      <c r="H13" s="41"/>
    </row>
    <row r="14" ht="15" customHeight="1" spans="1:8">
      <c r="A14" s="25"/>
      <c r="B14" s="26"/>
      <c r="C14" s="27"/>
      <c r="D14" s="48"/>
      <c r="E14" s="49"/>
      <c r="F14" s="30"/>
      <c r="G14" s="30" t="str">
        <f t="shared" si="0"/>
        <v/>
      </c>
      <c r="H14" s="41"/>
    </row>
    <row r="15" ht="15" customHeight="1" spans="1:8">
      <c r="A15" s="25"/>
      <c r="B15" s="26"/>
      <c r="C15" s="27"/>
      <c r="D15" s="48"/>
      <c r="E15" s="49"/>
      <c r="F15" s="30"/>
      <c r="G15" s="30" t="str">
        <f t="shared" si="0"/>
        <v/>
      </c>
      <c r="H15" s="41"/>
    </row>
    <row r="16" ht="15" customHeight="1" spans="1:8">
      <c r="A16" s="25"/>
      <c r="B16" s="26"/>
      <c r="C16" s="27"/>
      <c r="D16" s="48"/>
      <c r="E16" s="49"/>
      <c r="F16" s="30"/>
      <c r="G16" s="30" t="str">
        <f t="shared" si="0"/>
        <v/>
      </c>
      <c r="H16" s="41"/>
    </row>
    <row r="17" ht="15" customHeight="1" spans="1:8">
      <c r="A17" s="25"/>
      <c r="B17" s="26"/>
      <c r="C17" s="27"/>
      <c r="D17" s="48"/>
      <c r="E17" s="49"/>
      <c r="F17" s="30"/>
      <c r="G17" s="30" t="str">
        <f t="shared" si="0"/>
        <v/>
      </c>
      <c r="H17" s="41"/>
    </row>
    <row r="18" ht="15" customHeight="1" spans="1:8">
      <c r="A18" s="25"/>
      <c r="B18" s="26"/>
      <c r="C18" s="27"/>
      <c r="D18" s="48"/>
      <c r="E18" s="49"/>
      <c r="F18" s="30"/>
      <c r="G18" s="30" t="str">
        <f t="shared" si="0"/>
        <v/>
      </c>
      <c r="H18" s="41"/>
    </row>
    <row r="19" ht="15" customHeight="1" spans="1:8">
      <c r="A19" s="25"/>
      <c r="B19" s="26"/>
      <c r="C19" s="27"/>
      <c r="D19" s="48"/>
      <c r="E19" s="49"/>
      <c r="F19" s="30"/>
      <c r="G19" s="30" t="str">
        <f t="shared" si="0"/>
        <v/>
      </c>
      <c r="H19" s="41"/>
    </row>
    <row r="20" ht="15" customHeight="1" spans="1:8">
      <c r="A20" s="25"/>
      <c r="B20" s="26"/>
      <c r="C20" s="27"/>
      <c r="D20" s="48"/>
      <c r="E20" s="49"/>
      <c r="F20" s="30"/>
      <c r="G20" s="30" t="str">
        <f t="shared" si="0"/>
        <v/>
      </c>
      <c r="H20" s="41"/>
    </row>
    <row r="21" ht="15" customHeight="1" spans="1:8">
      <c r="A21" s="25"/>
      <c r="B21" s="26"/>
      <c r="C21" s="27"/>
      <c r="D21" s="48"/>
      <c r="E21" s="49"/>
      <c r="F21" s="30"/>
      <c r="G21" s="30" t="str">
        <f t="shared" si="0"/>
        <v/>
      </c>
      <c r="H21" s="41"/>
    </row>
    <row r="22" ht="15" customHeight="1" spans="1:8">
      <c r="A22" s="25"/>
      <c r="B22" s="26"/>
      <c r="C22" s="27"/>
      <c r="D22" s="48"/>
      <c r="E22" s="49"/>
      <c r="F22" s="30"/>
      <c r="G22" s="30" t="str">
        <f t="shared" si="0"/>
        <v/>
      </c>
      <c r="H22" s="41"/>
    </row>
    <row r="23" ht="15" customHeight="1" spans="1:8">
      <c r="A23" s="25"/>
      <c r="B23" s="26"/>
      <c r="C23" s="27"/>
      <c r="D23" s="48"/>
      <c r="E23" s="49"/>
      <c r="F23" s="30"/>
      <c r="G23" s="30" t="str">
        <f t="shared" si="0"/>
        <v/>
      </c>
      <c r="H23" s="41"/>
    </row>
    <row r="24" ht="15" customHeight="1" spans="1:8">
      <c r="A24" s="25"/>
      <c r="B24" s="26"/>
      <c r="C24" s="27"/>
      <c r="D24" s="48"/>
      <c r="E24" s="49"/>
      <c r="F24" s="30"/>
      <c r="G24" s="30" t="str">
        <f t="shared" si="0"/>
        <v/>
      </c>
      <c r="H24" s="41"/>
    </row>
    <row r="25" ht="15" customHeight="1" spans="1:8">
      <c r="A25" s="25"/>
      <c r="B25" s="26"/>
      <c r="C25" s="27"/>
      <c r="D25" s="48"/>
      <c r="E25" s="49"/>
      <c r="F25" s="30"/>
      <c r="G25" s="30" t="str">
        <f t="shared" si="0"/>
        <v/>
      </c>
      <c r="H25" s="41"/>
    </row>
    <row r="26" ht="15" customHeight="1" spans="1:8">
      <c r="A26" s="25"/>
      <c r="B26" s="26"/>
      <c r="C26" s="27"/>
      <c r="D26" s="48"/>
      <c r="E26" s="49"/>
      <c r="F26" s="30"/>
      <c r="G26" s="30" t="str">
        <f t="shared" si="0"/>
        <v/>
      </c>
      <c r="H26" s="41"/>
    </row>
    <row r="27" ht="15" customHeight="1" spans="1:8">
      <c r="A27" s="25"/>
      <c r="B27" s="26"/>
      <c r="C27" s="27"/>
      <c r="D27" s="48"/>
      <c r="E27" s="49"/>
      <c r="F27" s="30"/>
      <c r="G27" s="30" t="str">
        <f t="shared" si="0"/>
        <v/>
      </c>
      <c r="H27" s="41"/>
    </row>
    <row r="28" ht="15" customHeight="1" spans="1:8">
      <c r="A28" s="25"/>
      <c r="B28" s="26"/>
      <c r="C28" s="27"/>
      <c r="D28" s="48"/>
      <c r="E28" s="49"/>
      <c r="F28" s="30"/>
      <c r="G28" s="30" t="str">
        <f t="shared" si="0"/>
        <v/>
      </c>
      <c r="H28" s="41"/>
    </row>
    <row r="29" ht="15" customHeight="1" spans="1:8">
      <c r="A29" s="25"/>
      <c r="B29" s="26"/>
      <c r="C29" s="27"/>
      <c r="D29" s="48"/>
      <c r="E29" s="49"/>
      <c r="F29" s="30"/>
      <c r="G29" s="30" t="str">
        <f t="shared" si="0"/>
        <v/>
      </c>
      <c r="H29" s="41"/>
    </row>
    <row r="30" customHeight="1" spans="1:8">
      <c r="A30" s="25"/>
      <c r="B30" s="26"/>
      <c r="C30" s="27"/>
      <c r="D30" s="48"/>
      <c r="E30" s="49"/>
      <c r="F30" s="30"/>
      <c r="G30" s="30" t="str">
        <f t="shared" si="0"/>
        <v/>
      </c>
      <c r="H30" s="41"/>
    </row>
    <row r="31" s="14" customFormat="1" customHeight="1" spans="1:8">
      <c r="A31" s="32" t="s">
        <v>1952</v>
      </c>
      <c r="B31" s="33"/>
      <c r="C31" s="34"/>
      <c r="D31" s="50">
        <f>SUM(D7:D30)</f>
        <v>0</v>
      </c>
      <c r="E31" s="51">
        <f>SUM(E7:E30)</f>
        <v>0</v>
      </c>
      <c r="F31" s="52">
        <f>SUM(F7:F30)</f>
        <v>0</v>
      </c>
      <c r="G31" s="30" t="str">
        <f t="shared" si="0"/>
        <v/>
      </c>
      <c r="H31" s="42"/>
    </row>
  </sheetData>
  <mergeCells count="3">
    <mergeCell ref="A2:H2"/>
    <mergeCell ref="A3:H3"/>
    <mergeCell ref="A31:B31"/>
  </mergeCells>
  <hyperlinks>
    <hyperlink ref="A1" location="索引目录!I25" display="返回索引页"/>
    <hyperlink ref="B1" location="'非流动负债汇总 '!B11"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dimension ref="A1:I31"/>
  <sheetViews>
    <sheetView zoomScale="90" zoomScaleNormal="90" zoomScaleSheetLayoutView="90" workbookViewId="0">
      <pane ySplit="6" topLeftCell="A19" activePane="bottomLeft" state="frozen"/>
      <selection/>
      <selection pane="bottomLeft" activeCell="H17" sqref="H17"/>
    </sheetView>
  </sheetViews>
  <sheetFormatPr defaultColWidth="9" defaultRowHeight="15.75" customHeight="1"/>
  <cols>
    <col min="1" max="1" width="7.625" style="15" customWidth="1"/>
    <col min="2" max="2" width="31.25" style="15" customWidth="1"/>
    <col min="3" max="3" width="12.25" style="15" customWidth="1"/>
    <col min="4" max="4" width="20" style="15" customWidth="1"/>
    <col min="5" max="5" width="16.5" style="15" hidden="1" customWidth="1" outlineLevel="1"/>
    <col min="6" max="6" width="18.625" style="15" customWidth="1" collapsed="1"/>
    <col min="7" max="7" width="18.625" style="15" customWidth="1"/>
    <col min="8" max="8" width="11.25" style="15" customWidth="1"/>
    <col min="9" max="9" width="10.125" style="15" customWidth="1"/>
    <col min="10" max="16384" width="9" style="15"/>
  </cols>
  <sheetData>
    <row r="1" s="11" customFormat="1" ht="12.4" customHeight="1" spans="1:9">
      <c r="A1" s="16" t="s">
        <v>288</v>
      </c>
      <c r="B1" s="17" t="s">
        <v>289</v>
      </c>
      <c r="C1" s="18"/>
      <c r="D1" s="18"/>
      <c r="E1" s="18"/>
      <c r="F1" s="18"/>
      <c r="G1" s="18"/>
      <c r="H1" s="18"/>
      <c r="I1" s="18"/>
    </row>
    <row r="2" s="12" customFormat="1" ht="30" customHeight="1" spans="1:9">
      <c r="A2" s="19" t="s">
        <v>2024</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2025</v>
      </c>
    </row>
    <row r="5" ht="15" customHeight="1" spans="1:9">
      <c r="A5" s="21" t="str">
        <f>封面!D7&amp;封面!F7</f>
        <v>被评估单位：杭州宏逸柳溪旅游发展有限公司</v>
      </c>
      <c r="I5" s="40" t="s">
        <v>292</v>
      </c>
    </row>
    <row r="6" s="13" customFormat="1" ht="25.15" customHeight="1" spans="1:9">
      <c r="A6" s="22" t="s">
        <v>293</v>
      </c>
      <c r="B6" s="22" t="s">
        <v>358</v>
      </c>
      <c r="C6" s="22" t="s">
        <v>372</v>
      </c>
      <c r="D6" s="22" t="s">
        <v>821</v>
      </c>
      <c r="E6" s="23" t="s">
        <v>298</v>
      </c>
      <c r="F6" s="24" t="s">
        <v>299</v>
      </c>
      <c r="G6" s="22" t="s">
        <v>300</v>
      </c>
      <c r="H6" s="22" t="s">
        <v>302</v>
      </c>
      <c r="I6" s="22" t="s">
        <v>303</v>
      </c>
    </row>
    <row r="7" ht="15" customHeight="1" spans="1:9">
      <c r="A7" s="25"/>
      <c r="B7" s="26"/>
      <c r="C7" s="27"/>
      <c r="D7" s="26"/>
      <c r="E7" s="28"/>
      <c r="F7" s="29"/>
      <c r="G7" s="29"/>
      <c r="H7" s="30" t="str">
        <f>IF(OR(F7=0,G7=0),"",(G7-F7)/ABS(F7)*100)</f>
        <v/>
      </c>
      <c r="I7" s="41"/>
    </row>
    <row r="8" ht="15" customHeight="1" spans="1:9">
      <c r="A8" s="25"/>
      <c r="B8" s="26"/>
      <c r="C8" s="27"/>
      <c r="D8" s="26"/>
      <c r="E8" s="28"/>
      <c r="F8" s="29"/>
      <c r="G8" s="29"/>
      <c r="H8" s="29" t="str">
        <f t="shared" ref="H8:H31" si="0">IF(OR(F8=0,G8=0),"",(G8-F8)/ABS(F8)*100)</f>
        <v/>
      </c>
      <c r="I8" s="41"/>
    </row>
    <row r="9" ht="15" customHeight="1" spans="1:9">
      <c r="A9" s="25"/>
      <c r="B9" s="26"/>
      <c r="C9" s="27"/>
      <c r="D9" s="26"/>
      <c r="E9" s="28"/>
      <c r="F9" s="29"/>
      <c r="G9" s="29"/>
      <c r="H9" s="29" t="str">
        <f t="shared" si="0"/>
        <v/>
      </c>
      <c r="I9" s="41"/>
    </row>
    <row r="10" ht="15" customHeight="1" spans="1:9">
      <c r="A10" s="25"/>
      <c r="B10" s="26"/>
      <c r="C10" s="27"/>
      <c r="D10" s="26"/>
      <c r="E10" s="28"/>
      <c r="F10" s="31"/>
      <c r="G10" s="29"/>
      <c r="H10" s="29" t="str">
        <f t="shared" si="0"/>
        <v/>
      </c>
      <c r="I10" s="41"/>
    </row>
    <row r="11" ht="15" customHeight="1" spans="1:9">
      <c r="A11" s="25"/>
      <c r="B11" s="26"/>
      <c r="C11" s="27"/>
      <c r="D11" s="26"/>
      <c r="E11" s="28"/>
      <c r="F11" s="31"/>
      <c r="G11" s="29"/>
      <c r="H11" s="29" t="str">
        <f t="shared" si="0"/>
        <v/>
      </c>
      <c r="I11" s="41"/>
    </row>
    <row r="12" ht="15" customHeight="1" spans="1:9">
      <c r="A12" s="25"/>
      <c r="B12" s="26"/>
      <c r="C12" s="27"/>
      <c r="D12" s="26"/>
      <c r="E12" s="28"/>
      <c r="F12" s="31"/>
      <c r="G12" s="29"/>
      <c r="H12" s="29" t="str">
        <f t="shared" si="0"/>
        <v/>
      </c>
      <c r="I12" s="41"/>
    </row>
    <row r="13" ht="15" customHeight="1" spans="1:9">
      <c r="A13" s="25"/>
      <c r="B13" s="26"/>
      <c r="C13" s="27"/>
      <c r="D13" s="26"/>
      <c r="E13" s="28"/>
      <c r="F13" s="31"/>
      <c r="G13" s="29"/>
      <c r="H13" s="29" t="str">
        <f t="shared" si="0"/>
        <v/>
      </c>
      <c r="I13" s="41"/>
    </row>
    <row r="14" ht="15" customHeight="1" spans="1:9">
      <c r="A14" s="25"/>
      <c r="B14" s="26"/>
      <c r="C14" s="27"/>
      <c r="D14" s="26"/>
      <c r="E14" s="28"/>
      <c r="F14" s="31"/>
      <c r="G14" s="29"/>
      <c r="H14" s="29" t="str">
        <f t="shared" si="0"/>
        <v/>
      </c>
      <c r="I14" s="41"/>
    </row>
    <row r="15" ht="15" customHeight="1" spans="1:9">
      <c r="A15" s="25"/>
      <c r="B15" s="26"/>
      <c r="C15" s="27"/>
      <c r="D15" s="26"/>
      <c r="E15" s="28"/>
      <c r="F15" s="31"/>
      <c r="G15" s="29"/>
      <c r="H15" s="29" t="str">
        <f t="shared" si="0"/>
        <v/>
      </c>
      <c r="I15" s="41"/>
    </row>
    <row r="16" ht="15" customHeight="1" spans="1:9">
      <c r="A16" s="25"/>
      <c r="B16" s="26"/>
      <c r="C16" s="27"/>
      <c r="D16" s="26"/>
      <c r="E16" s="28"/>
      <c r="F16" s="31"/>
      <c r="G16" s="29"/>
      <c r="H16" s="29" t="str">
        <f t="shared" si="0"/>
        <v/>
      </c>
      <c r="I16" s="41"/>
    </row>
    <row r="17" ht="15" customHeight="1" spans="1:9">
      <c r="A17" s="25"/>
      <c r="B17" s="26"/>
      <c r="C17" s="27"/>
      <c r="D17" s="26"/>
      <c r="E17" s="28"/>
      <c r="F17" s="31"/>
      <c r="G17" s="29"/>
      <c r="H17" s="29" t="str">
        <f t="shared" si="0"/>
        <v/>
      </c>
      <c r="I17" s="41"/>
    </row>
    <row r="18" ht="15" customHeight="1" spans="1:9">
      <c r="A18" s="25"/>
      <c r="B18" s="26"/>
      <c r="C18" s="27"/>
      <c r="D18" s="26"/>
      <c r="E18" s="28"/>
      <c r="F18" s="31"/>
      <c r="G18" s="29"/>
      <c r="H18" s="29" t="str">
        <f t="shared" si="0"/>
        <v/>
      </c>
      <c r="I18" s="41"/>
    </row>
    <row r="19" ht="15" customHeight="1" spans="1:9">
      <c r="A19" s="25"/>
      <c r="B19" s="26"/>
      <c r="C19" s="27"/>
      <c r="D19" s="26"/>
      <c r="E19" s="28"/>
      <c r="F19" s="31"/>
      <c r="G19" s="29"/>
      <c r="H19" s="29" t="str">
        <f t="shared" si="0"/>
        <v/>
      </c>
      <c r="I19" s="41"/>
    </row>
    <row r="20" ht="15" customHeight="1" spans="1:9">
      <c r="A20" s="25"/>
      <c r="B20" s="26"/>
      <c r="C20" s="27"/>
      <c r="D20" s="26"/>
      <c r="E20" s="28"/>
      <c r="F20" s="31"/>
      <c r="G20" s="29"/>
      <c r="H20" s="29" t="str">
        <f t="shared" si="0"/>
        <v/>
      </c>
      <c r="I20" s="41"/>
    </row>
    <row r="21" ht="15" customHeight="1" spans="1:9">
      <c r="A21" s="25"/>
      <c r="B21" s="26"/>
      <c r="C21" s="27"/>
      <c r="D21" s="26"/>
      <c r="E21" s="28"/>
      <c r="F21" s="31"/>
      <c r="G21" s="29"/>
      <c r="H21" s="29" t="str">
        <f t="shared" si="0"/>
        <v/>
      </c>
      <c r="I21" s="41"/>
    </row>
    <row r="22" ht="15" customHeight="1" spans="1:9">
      <c r="A22" s="25"/>
      <c r="B22" s="26"/>
      <c r="C22" s="27"/>
      <c r="D22" s="26"/>
      <c r="E22" s="28"/>
      <c r="F22" s="31"/>
      <c r="G22" s="29"/>
      <c r="H22" s="29" t="str">
        <f t="shared" si="0"/>
        <v/>
      </c>
      <c r="I22" s="41"/>
    </row>
    <row r="23" ht="15" customHeight="1" spans="1:9">
      <c r="A23" s="25"/>
      <c r="B23" s="26"/>
      <c r="C23" s="27"/>
      <c r="D23" s="26"/>
      <c r="E23" s="28"/>
      <c r="F23" s="31"/>
      <c r="G23" s="29"/>
      <c r="H23" s="29" t="str">
        <f t="shared" si="0"/>
        <v/>
      </c>
      <c r="I23" s="41"/>
    </row>
    <row r="24" ht="15" customHeight="1" spans="1:9">
      <c r="A24" s="25"/>
      <c r="B24" s="26"/>
      <c r="C24" s="27"/>
      <c r="D24" s="26"/>
      <c r="E24" s="28"/>
      <c r="F24" s="31"/>
      <c r="G24" s="29"/>
      <c r="H24" s="29" t="str">
        <f t="shared" si="0"/>
        <v/>
      </c>
      <c r="I24" s="41"/>
    </row>
    <row r="25" ht="15" customHeight="1" spans="1:9">
      <c r="A25" s="25"/>
      <c r="B25" s="26"/>
      <c r="C25" s="27"/>
      <c r="D25" s="26"/>
      <c r="E25" s="28"/>
      <c r="F25" s="31"/>
      <c r="G25" s="29"/>
      <c r="H25" s="29" t="str">
        <f t="shared" si="0"/>
        <v/>
      </c>
      <c r="I25" s="41"/>
    </row>
    <row r="26" ht="15" customHeight="1" spans="1:9">
      <c r="A26" s="25"/>
      <c r="B26" s="26"/>
      <c r="C26" s="27"/>
      <c r="D26" s="26"/>
      <c r="E26" s="28"/>
      <c r="F26" s="31"/>
      <c r="G26" s="29"/>
      <c r="H26" s="29" t="str">
        <f t="shared" si="0"/>
        <v/>
      </c>
      <c r="I26" s="41"/>
    </row>
    <row r="27" ht="15" customHeight="1" spans="1:9">
      <c r="A27" s="25"/>
      <c r="B27" s="26"/>
      <c r="C27" s="27"/>
      <c r="D27" s="26"/>
      <c r="E27" s="28"/>
      <c r="F27" s="31"/>
      <c r="G27" s="29"/>
      <c r="H27" s="29" t="str">
        <f t="shared" si="0"/>
        <v/>
      </c>
      <c r="I27" s="41"/>
    </row>
    <row r="28" ht="15" customHeight="1" spans="1:9">
      <c r="A28" s="25"/>
      <c r="B28" s="26"/>
      <c r="C28" s="27"/>
      <c r="D28" s="26"/>
      <c r="E28" s="28"/>
      <c r="F28" s="31"/>
      <c r="G28" s="29"/>
      <c r="H28" s="29" t="str">
        <f t="shared" si="0"/>
        <v/>
      </c>
      <c r="I28" s="41"/>
    </row>
    <row r="29" ht="15" customHeight="1" spans="1:9">
      <c r="A29" s="25"/>
      <c r="B29" s="26"/>
      <c r="C29" s="27"/>
      <c r="D29" s="26"/>
      <c r="E29" s="28"/>
      <c r="F29" s="31"/>
      <c r="G29" s="29"/>
      <c r="H29" s="29" t="str">
        <f t="shared" si="0"/>
        <v/>
      </c>
      <c r="I29" s="41"/>
    </row>
    <row r="30" ht="15" customHeight="1" spans="1:9">
      <c r="A30" s="25"/>
      <c r="B30" s="26"/>
      <c r="C30" s="27"/>
      <c r="D30" s="26"/>
      <c r="E30" s="28"/>
      <c r="F30" s="31"/>
      <c r="G30" s="29"/>
      <c r="H30" s="29" t="str">
        <f t="shared" si="0"/>
        <v/>
      </c>
      <c r="I30" s="41"/>
    </row>
    <row r="31" s="14" customFormat="1" ht="15" customHeight="1" spans="1:9">
      <c r="A31" s="32" t="s">
        <v>1952</v>
      </c>
      <c r="B31" s="33"/>
      <c r="C31" s="34"/>
      <c r="D31" s="22"/>
      <c r="E31" s="35">
        <f>SUM(E7:E30)</f>
        <v>0</v>
      </c>
      <c r="F31" s="36">
        <f>SUM(F7:F30)</f>
        <v>0</v>
      </c>
      <c r="G31" s="37">
        <f>SUM(G7:G30)</f>
        <v>0</v>
      </c>
      <c r="H31" s="37" t="str">
        <f t="shared" si="0"/>
        <v/>
      </c>
      <c r="I31" s="42"/>
    </row>
  </sheetData>
  <mergeCells count="3">
    <mergeCell ref="A2:I2"/>
    <mergeCell ref="A3:I3"/>
    <mergeCell ref="A31:B31"/>
  </mergeCells>
  <hyperlinks>
    <hyperlink ref="A1" location="索引目录!I26" display="返回索引页"/>
    <hyperlink ref="B1" location="'非流动负债汇总 '!B12"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94"/>
  <dimension ref="A1:C26"/>
  <sheetViews>
    <sheetView showFormulas="1" workbookViewId="0">
      <selection activeCell="C1" sqref="C1"/>
    </sheetView>
  </sheetViews>
  <sheetFormatPr defaultColWidth="8.25" defaultRowHeight="12.75" outlineLevelCol="2"/>
  <cols>
    <col min="1" max="1" width="26.75" style="1" customWidth="1"/>
    <col min="2" max="2" width="1.25" style="1" customWidth="1"/>
    <col min="3" max="3" width="28.75" style="1" customWidth="1"/>
    <col min="4" max="16384" width="8.25" style="1"/>
  </cols>
  <sheetData>
    <row r="1" ht="15.75" spans="1:1">
      <c r="A1" t="s">
        <v>2026</v>
      </c>
    </row>
    <row r="2" ht="13.5" spans="1:1">
      <c r="A2" s="2" t="s">
        <v>2027</v>
      </c>
    </row>
    <row r="3" ht="13.5" spans="1:3">
      <c r="A3" s="3" t="s">
        <v>2028</v>
      </c>
      <c r="C3" s="4" t="s">
        <v>2029</v>
      </c>
    </row>
    <row r="4" spans="1:1">
      <c r="A4" s="3">
        <v>3</v>
      </c>
    </row>
    <row r="6" ht="13.5"/>
    <row r="7" spans="1:1">
      <c r="A7" s="5" t="s">
        <v>2030</v>
      </c>
    </row>
    <row r="8" spans="1:1">
      <c r="A8" s="6" t="s">
        <v>2031</v>
      </c>
    </row>
    <row r="9" spans="1:1">
      <c r="A9" s="7" t="s">
        <v>2032</v>
      </c>
    </row>
    <row r="10" spans="1:1">
      <c r="A10" s="6" t="s">
        <v>2033</v>
      </c>
    </row>
    <row r="11" ht="13.5" spans="1:1">
      <c r="A11" s="8" t="s">
        <v>2034</v>
      </c>
    </row>
    <row r="13" ht="13.5"/>
    <row r="14" ht="13.5" spans="1:1">
      <c r="A14" s="4" t="s">
        <v>2035</v>
      </c>
    </row>
    <row r="16" ht="13.5"/>
    <row r="17" ht="13.5" spans="3:3">
      <c r="C17" s="4" t="s">
        <v>2036</v>
      </c>
    </row>
    <row r="20" spans="1:1">
      <c r="A20" s="9" t="s">
        <v>2037</v>
      </c>
    </row>
    <row r="26" ht="13.5" spans="3:3">
      <c r="C26" s="10" t="s">
        <v>2038</v>
      </c>
    </row>
  </sheetData>
  <sheetProtection password="8863" sheet="1" objects="1"/>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31"/>
  <sheetViews>
    <sheetView zoomScale="90" zoomScaleNormal="90" workbookViewId="0">
      <pane ySplit="6" topLeftCell="A16" activePane="bottomLeft" state="frozen"/>
      <selection/>
      <selection pane="bottomLeft" activeCell="L21" sqref="L21"/>
    </sheetView>
  </sheetViews>
  <sheetFormatPr defaultColWidth="9" defaultRowHeight="15.75" customHeight="1"/>
  <cols>
    <col min="1" max="1" width="7.625" style="15" customWidth="1"/>
    <col min="2" max="2" width="16.5" style="15" customWidth="1"/>
    <col min="3" max="3" width="14.75" style="15" customWidth="1"/>
    <col min="4" max="4" width="6.5" style="15" customWidth="1"/>
    <col min="5" max="5" width="12" style="15" customWidth="1"/>
    <col min="6" max="6" width="13.875" style="15" customWidth="1"/>
    <col min="7" max="7" width="13.25" style="15" hidden="1" customWidth="1" outlineLevel="1"/>
    <col min="8" max="8" width="13.125" style="15" customWidth="1" collapsed="1"/>
    <col min="9" max="9" width="15.375" style="15" customWidth="1"/>
    <col min="10" max="10" width="9.75" style="15" customWidth="1"/>
    <col min="11" max="11" width="9.625" style="15" customWidth="1"/>
    <col min="12" max="16384" width="9" style="15"/>
  </cols>
  <sheetData>
    <row r="1" s="85" customFormat="1" ht="11.25" spans="1:12">
      <c r="A1" s="86" t="s">
        <v>268</v>
      </c>
      <c r="B1" s="90" t="s">
        <v>269</v>
      </c>
      <c r="C1" s="87"/>
      <c r="D1" s="87"/>
      <c r="E1" s="87"/>
      <c r="F1" s="87"/>
      <c r="G1" s="87"/>
      <c r="H1" s="87"/>
      <c r="I1" s="87"/>
      <c r="J1" s="87"/>
      <c r="K1" s="87"/>
      <c r="L1" s="87"/>
    </row>
    <row r="2" s="12" customFormat="1" ht="30" customHeight="1" spans="1:12">
      <c r="A2" s="19" t="s">
        <v>309</v>
      </c>
      <c r="B2" s="19"/>
      <c r="C2" s="19"/>
      <c r="D2" s="19"/>
      <c r="E2" s="19"/>
      <c r="F2" s="19"/>
      <c r="G2" s="19"/>
      <c r="H2" s="19"/>
      <c r="I2" s="19"/>
      <c r="J2" s="19"/>
      <c r="K2" s="19"/>
      <c r="L2" s="19"/>
    </row>
    <row r="3" ht="15" customHeight="1" spans="1:12">
      <c r="A3" s="20" t="str">
        <f>CONCATENATE(封面!D9,封面!F9,封面!G9,封面!H9,封面!I9,封面!J9,封面!K9)</f>
        <v>评估基准日：2024年9月30日</v>
      </c>
      <c r="B3" s="20"/>
      <c r="C3" s="20"/>
      <c r="D3" s="20"/>
      <c r="E3" s="20"/>
      <c r="F3" s="20"/>
      <c r="G3" s="20"/>
      <c r="H3" s="20"/>
      <c r="I3" s="38"/>
      <c r="J3" s="38"/>
      <c r="K3" s="38"/>
      <c r="L3" s="38"/>
    </row>
    <row r="4" ht="15" customHeight="1" spans="1:12">
      <c r="A4" s="20"/>
      <c r="B4" s="20"/>
      <c r="C4" s="20"/>
      <c r="D4" s="20"/>
      <c r="E4" s="20"/>
      <c r="F4" s="20"/>
      <c r="G4" s="20"/>
      <c r="H4" s="20"/>
      <c r="I4" s="38"/>
      <c r="J4" s="38"/>
      <c r="K4" s="38"/>
      <c r="L4" s="39" t="s">
        <v>310</v>
      </c>
    </row>
    <row r="5" ht="15" customHeight="1" spans="1:12">
      <c r="A5" s="21" t="str">
        <f>封面!D7&amp;封面!F7</f>
        <v>被评估单位：杭州宏逸柳溪旅游发展有限公司</v>
      </c>
      <c r="L5" s="40" t="s">
        <v>292</v>
      </c>
    </row>
    <row r="6" s="13" customFormat="1" ht="25.15" customHeight="1" spans="1:12">
      <c r="A6" s="22" t="s">
        <v>293</v>
      </c>
      <c r="B6" s="22" t="s">
        <v>311</v>
      </c>
      <c r="C6" s="22" t="s">
        <v>312</v>
      </c>
      <c r="D6" s="22" t="s">
        <v>295</v>
      </c>
      <c r="E6" s="22" t="s">
        <v>296</v>
      </c>
      <c r="F6" s="22" t="s">
        <v>297</v>
      </c>
      <c r="G6" s="64" t="s">
        <v>274</v>
      </c>
      <c r="H6" s="22" t="s">
        <v>299</v>
      </c>
      <c r="I6" s="22" t="s">
        <v>300</v>
      </c>
      <c r="J6" s="308" t="s">
        <v>301</v>
      </c>
      <c r="K6" s="22" t="s">
        <v>302</v>
      </c>
      <c r="L6" s="22" t="s">
        <v>303</v>
      </c>
    </row>
    <row r="7" ht="15" customHeight="1" spans="1:12">
      <c r="A7" s="25"/>
      <c r="B7" s="26"/>
      <c r="C7" s="26"/>
      <c r="D7" s="26"/>
      <c r="E7" s="29"/>
      <c r="F7" s="103"/>
      <c r="G7" s="28"/>
      <c r="H7" s="31"/>
      <c r="I7" s="29"/>
      <c r="J7" s="309" t="str">
        <f>IF(OR(AND(H7=0,I7=0),I7=0),"",I7-H7)</f>
        <v/>
      </c>
      <c r="K7" s="309" t="str">
        <f>IF(ISERROR(J7/H7),"",J7/ABS(H7)*100)</f>
        <v/>
      </c>
      <c r="L7" s="41"/>
    </row>
    <row r="8" ht="15" customHeight="1" spans="1:12">
      <c r="A8" s="25"/>
      <c r="B8" s="26"/>
      <c r="C8" s="26"/>
      <c r="D8" s="26"/>
      <c r="E8" s="29"/>
      <c r="F8" s="103"/>
      <c r="G8" s="28"/>
      <c r="H8" s="31"/>
      <c r="I8" s="29"/>
      <c r="J8" s="29" t="str">
        <f t="shared" ref="J8:J31" si="0">IF(OR(AND(H8=0,I8=0),I8=0),"",I8-H8)</f>
        <v/>
      </c>
      <c r="K8" s="29" t="str">
        <f t="shared" ref="K8:K31" si="1">IF(ISERROR(J8/H8),"",J8/ABS(H8)*100)</f>
        <v/>
      </c>
      <c r="L8" s="41"/>
    </row>
    <row r="9" ht="15" customHeight="1" spans="1:12">
      <c r="A9" s="25"/>
      <c r="B9" s="26"/>
      <c r="C9" s="26"/>
      <c r="D9" s="26"/>
      <c r="E9" s="29"/>
      <c r="F9" s="103"/>
      <c r="G9" s="28"/>
      <c r="H9" s="31"/>
      <c r="I9" s="29"/>
      <c r="J9" s="29" t="str">
        <f t="shared" si="0"/>
        <v/>
      </c>
      <c r="K9" s="29" t="str">
        <f t="shared" si="1"/>
        <v/>
      </c>
      <c r="L9" s="41"/>
    </row>
    <row r="10" ht="15" customHeight="1" spans="1:12">
      <c r="A10" s="25"/>
      <c r="B10" s="26"/>
      <c r="C10" s="26"/>
      <c r="D10" s="26"/>
      <c r="E10" s="29"/>
      <c r="F10" s="103"/>
      <c r="G10" s="28"/>
      <c r="H10" s="31"/>
      <c r="I10" s="29"/>
      <c r="J10" s="29" t="str">
        <f t="shared" si="0"/>
        <v/>
      </c>
      <c r="K10" s="29" t="str">
        <f t="shared" si="1"/>
        <v/>
      </c>
      <c r="L10" s="41"/>
    </row>
    <row r="11" ht="15" customHeight="1" spans="1:12">
      <c r="A11" s="25"/>
      <c r="B11" s="26"/>
      <c r="C11" s="26"/>
      <c r="D11" s="26"/>
      <c r="E11" s="29"/>
      <c r="F11" s="103"/>
      <c r="G11" s="28"/>
      <c r="H11" s="31"/>
      <c r="I11" s="29"/>
      <c r="J11" s="29" t="str">
        <f t="shared" si="0"/>
        <v/>
      </c>
      <c r="K11" s="29" t="str">
        <f t="shared" si="1"/>
        <v/>
      </c>
      <c r="L11" s="41"/>
    </row>
    <row r="12" ht="15" customHeight="1" spans="1:12">
      <c r="A12" s="25"/>
      <c r="B12" s="26"/>
      <c r="C12" s="26"/>
      <c r="D12" s="26"/>
      <c r="E12" s="29"/>
      <c r="F12" s="103"/>
      <c r="G12" s="28"/>
      <c r="H12" s="31"/>
      <c r="I12" s="29"/>
      <c r="J12" s="29" t="str">
        <f t="shared" si="0"/>
        <v/>
      </c>
      <c r="K12" s="29" t="str">
        <f t="shared" si="1"/>
        <v/>
      </c>
      <c r="L12" s="41"/>
    </row>
    <row r="13" ht="15" customHeight="1" spans="1:12">
      <c r="A13" s="25"/>
      <c r="B13" s="26"/>
      <c r="C13" s="26"/>
      <c r="D13" s="26"/>
      <c r="E13" s="29"/>
      <c r="F13" s="103"/>
      <c r="G13" s="28"/>
      <c r="H13" s="31"/>
      <c r="I13" s="29"/>
      <c r="J13" s="29" t="str">
        <f t="shared" si="0"/>
        <v/>
      </c>
      <c r="K13" s="29" t="str">
        <f t="shared" si="1"/>
        <v/>
      </c>
      <c r="L13" s="41"/>
    </row>
    <row r="14" ht="15" customHeight="1" spans="1:12">
      <c r="A14" s="25"/>
      <c r="B14" s="26"/>
      <c r="C14" s="26"/>
      <c r="D14" s="26"/>
      <c r="E14" s="29"/>
      <c r="F14" s="103"/>
      <c r="G14" s="28"/>
      <c r="H14" s="31"/>
      <c r="I14" s="29"/>
      <c r="J14" s="29" t="str">
        <f t="shared" si="0"/>
        <v/>
      </c>
      <c r="K14" s="29" t="str">
        <f t="shared" si="1"/>
        <v/>
      </c>
      <c r="L14" s="41"/>
    </row>
    <row r="15" ht="15" customHeight="1" spans="1:12">
      <c r="A15" s="25"/>
      <c r="B15" s="26"/>
      <c r="C15" s="26"/>
      <c r="D15" s="26"/>
      <c r="E15" s="29"/>
      <c r="F15" s="103"/>
      <c r="G15" s="28"/>
      <c r="H15" s="31"/>
      <c r="I15" s="29"/>
      <c r="J15" s="29" t="str">
        <f t="shared" si="0"/>
        <v/>
      </c>
      <c r="K15" s="29" t="str">
        <f t="shared" si="1"/>
        <v/>
      </c>
      <c r="L15" s="41"/>
    </row>
    <row r="16" ht="15" customHeight="1" spans="1:12">
      <c r="A16" s="25"/>
      <c r="B16" s="26"/>
      <c r="C16" s="26"/>
      <c r="D16" s="26"/>
      <c r="E16" s="29"/>
      <c r="F16" s="103"/>
      <c r="G16" s="28"/>
      <c r="H16" s="31"/>
      <c r="I16" s="29"/>
      <c r="J16" s="29" t="str">
        <f t="shared" si="0"/>
        <v/>
      </c>
      <c r="K16" s="29" t="str">
        <f t="shared" si="1"/>
        <v/>
      </c>
      <c r="L16" s="41"/>
    </row>
    <row r="17" ht="15" customHeight="1" spans="1:12">
      <c r="A17" s="25"/>
      <c r="B17" s="26"/>
      <c r="C17" s="26"/>
      <c r="D17" s="26"/>
      <c r="E17" s="29"/>
      <c r="F17" s="103"/>
      <c r="G17" s="28"/>
      <c r="H17" s="31"/>
      <c r="I17" s="29"/>
      <c r="J17" s="29" t="str">
        <f t="shared" si="0"/>
        <v/>
      </c>
      <c r="K17" s="29" t="str">
        <f t="shared" si="1"/>
        <v/>
      </c>
      <c r="L17" s="41"/>
    </row>
    <row r="18" ht="15" customHeight="1" spans="1:12">
      <c r="A18" s="25"/>
      <c r="B18" s="26"/>
      <c r="C18" s="26"/>
      <c r="D18" s="26"/>
      <c r="E18" s="29"/>
      <c r="F18" s="103"/>
      <c r="G18" s="28"/>
      <c r="H18" s="31"/>
      <c r="I18" s="29"/>
      <c r="J18" s="29" t="str">
        <f t="shared" si="0"/>
        <v/>
      </c>
      <c r="K18" s="29" t="str">
        <f t="shared" si="1"/>
        <v/>
      </c>
      <c r="L18" s="41"/>
    </row>
    <row r="19" ht="15" customHeight="1" spans="1:12">
      <c r="A19" s="25"/>
      <c r="B19" s="26"/>
      <c r="C19" s="26"/>
      <c r="D19" s="26"/>
      <c r="E19" s="29"/>
      <c r="F19" s="103"/>
      <c r="G19" s="28"/>
      <c r="H19" s="31"/>
      <c r="I19" s="29"/>
      <c r="J19" s="29" t="str">
        <f t="shared" si="0"/>
        <v/>
      </c>
      <c r="K19" s="29" t="str">
        <f t="shared" si="1"/>
        <v/>
      </c>
      <c r="L19" s="41"/>
    </row>
    <row r="20" ht="15" customHeight="1" spans="1:12">
      <c r="A20" s="25"/>
      <c r="B20" s="26"/>
      <c r="C20" s="26"/>
      <c r="D20" s="26"/>
      <c r="E20" s="29"/>
      <c r="F20" s="103"/>
      <c r="G20" s="28"/>
      <c r="H20" s="31"/>
      <c r="I20" s="29"/>
      <c r="J20" s="29" t="str">
        <f t="shared" si="0"/>
        <v/>
      </c>
      <c r="K20" s="29" t="str">
        <f t="shared" si="1"/>
        <v/>
      </c>
      <c r="L20" s="41"/>
    </row>
    <row r="21" ht="15" customHeight="1" spans="1:12">
      <c r="A21" s="25"/>
      <c r="B21" s="26"/>
      <c r="C21" s="26"/>
      <c r="D21" s="26"/>
      <c r="E21" s="29"/>
      <c r="F21" s="103"/>
      <c r="G21" s="28"/>
      <c r="H21" s="31"/>
      <c r="I21" s="29"/>
      <c r="J21" s="29" t="str">
        <f t="shared" si="0"/>
        <v/>
      </c>
      <c r="K21" s="29" t="str">
        <f t="shared" si="1"/>
        <v/>
      </c>
      <c r="L21" s="41"/>
    </row>
    <row r="22" ht="15" customHeight="1" spans="1:12">
      <c r="A22" s="25"/>
      <c r="B22" s="26"/>
      <c r="C22" s="26"/>
      <c r="D22" s="26"/>
      <c r="E22" s="29"/>
      <c r="F22" s="103"/>
      <c r="G22" s="28"/>
      <c r="H22" s="31"/>
      <c r="I22" s="29"/>
      <c r="J22" s="29" t="str">
        <f t="shared" si="0"/>
        <v/>
      </c>
      <c r="K22" s="29" t="str">
        <f t="shared" si="1"/>
        <v/>
      </c>
      <c r="L22" s="41"/>
    </row>
    <row r="23" ht="15" customHeight="1" spans="1:12">
      <c r="A23" s="25"/>
      <c r="B23" s="26"/>
      <c r="C23" s="26"/>
      <c r="D23" s="26"/>
      <c r="E23" s="29"/>
      <c r="F23" s="103"/>
      <c r="G23" s="28"/>
      <c r="H23" s="31"/>
      <c r="I23" s="29"/>
      <c r="J23" s="29" t="str">
        <f t="shared" si="0"/>
        <v/>
      </c>
      <c r="K23" s="29" t="str">
        <f t="shared" si="1"/>
        <v/>
      </c>
      <c r="L23" s="41"/>
    </row>
    <row r="24" ht="15" customHeight="1" spans="1:12">
      <c r="A24" s="25"/>
      <c r="B24" s="26"/>
      <c r="C24" s="26"/>
      <c r="D24" s="26"/>
      <c r="E24" s="29"/>
      <c r="F24" s="103"/>
      <c r="G24" s="28"/>
      <c r="H24" s="31"/>
      <c r="I24" s="29"/>
      <c r="J24" s="29" t="str">
        <f t="shared" si="0"/>
        <v/>
      </c>
      <c r="K24" s="29" t="str">
        <f t="shared" si="1"/>
        <v/>
      </c>
      <c r="L24" s="41"/>
    </row>
    <row r="25" ht="15" customHeight="1" spans="1:12">
      <c r="A25" s="25"/>
      <c r="B25" s="26"/>
      <c r="C25" s="26"/>
      <c r="D25" s="26"/>
      <c r="E25" s="29"/>
      <c r="F25" s="103"/>
      <c r="G25" s="28"/>
      <c r="H25" s="31"/>
      <c r="I25" s="29"/>
      <c r="J25" s="29" t="str">
        <f t="shared" si="0"/>
        <v/>
      </c>
      <c r="K25" s="29" t="str">
        <f t="shared" si="1"/>
        <v/>
      </c>
      <c r="L25" s="41"/>
    </row>
    <row r="26" ht="15" customHeight="1" spans="1:12">
      <c r="A26" s="25"/>
      <c r="B26" s="26"/>
      <c r="C26" s="26"/>
      <c r="D26" s="26"/>
      <c r="E26" s="29"/>
      <c r="F26" s="103"/>
      <c r="G26" s="28"/>
      <c r="H26" s="31"/>
      <c r="I26" s="29"/>
      <c r="J26" s="29" t="str">
        <f t="shared" si="0"/>
        <v/>
      </c>
      <c r="K26" s="29" t="str">
        <f t="shared" si="1"/>
        <v/>
      </c>
      <c r="L26" s="41"/>
    </row>
    <row r="27" ht="15" customHeight="1" spans="1:12">
      <c r="A27" s="25"/>
      <c r="B27" s="26"/>
      <c r="C27" s="26"/>
      <c r="D27" s="26"/>
      <c r="E27" s="29"/>
      <c r="F27" s="103"/>
      <c r="G27" s="28"/>
      <c r="H27" s="31"/>
      <c r="I27" s="29"/>
      <c r="J27" s="29"/>
      <c r="K27" s="29"/>
      <c r="L27" s="41"/>
    </row>
    <row r="28" ht="15" customHeight="1" spans="1:12">
      <c r="A28" s="25"/>
      <c r="B28" s="26"/>
      <c r="C28" s="26"/>
      <c r="D28" s="26"/>
      <c r="E28" s="29"/>
      <c r="F28" s="103"/>
      <c r="G28" s="28"/>
      <c r="H28" s="31"/>
      <c r="I28" s="29"/>
      <c r="J28" s="29" t="str">
        <f t="shared" si="0"/>
        <v/>
      </c>
      <c r="K28" s="29" t="str">
        <f t="shared" si="1"/>
        <v/>
      </c>
      <c r="L28" s="41"/>
    </row>
    <row r="29" ht="15" customHeight="1" spans="1:12">
      <c r="A29" s="25"/>
      <c r="B29" s="26"/>
      <c r="C29" s="26"/>
      <c r="D29" s="26"/>
      <c r="E29" s="29"/>
      <c r="F29" s="103"/>
      <c r="G29" s="28"/>
      <c r="H29" s="31"/>
      <c r="I29" s="29"/>
      <c r="J29" s="29" t="str">
        <f t="shared" si="0"/>
        <v/>
      </c>
      <c r="K29" s="29" t="str">
        <f t="shared" si="1"/>
        <v/>
      </c>
      <c r="L29" s="41"/>
    </row>
    <row r="30" ht="15" customHeight="1" spans="1:12">
      <c r="A30" s="25"/>
      <c r="B30" s="26"/>
      <c r="C30" s="26"/>
      <c r="D30" s="26"/>
      <c r="E30" s="29"/>
      <c r="F30" s="103"/>
      <c r="G30" s="28"/>
      <c r="H30" s="31"/>
      <c r="I30" s="29"/>
      <c r="J30" s="29" t="str">
        <f t="shared" si="0"/>
        <v/>
      </c>
      <c r="K30" s="29" t="str">
        <f t="shared" si="1"/>
        <v/>
      </c>
      <c r="L30" s="41"/>
    </row>
    <row r="31" s="14" customFormat="1" ht="15" customHeight="1" spans="1:12">
      <c r="A31" s="32" t="s">
        <v>304</v>
      </c>
      <c r="B31" s="33"/>
      <c r="C31" s="42"/>
      <c r="D31" s="42"/>
      <c r="E31" s="37"/>
      <c r="F31" s="42"/>
      <c r="G31" s="35">
        <f>SUM(G7:G30)</f>
        <v>0</v>
      </c>
      <c r="H31" s="36">
        <f>SUM(H7:H30)</f>
        <v>0</v>
      </c>
      <c r="I31" s="37">
        <f>SUM(I7:I30)</f>
        <v>0</v>
      </c>
      <c r="J31" s="37" t="str">
        <f t="shared" si="0"/>
        <v/>
      </c>
      <c r="K31" s="37" t="str">
        <f t="shared" si="1"/>
        <v/>
      </c>
      <c r="L31" s="42"/>
    </row>
  </sheetData>
  <mergeCells count="3">
    <mergeCell ref="A2:L2"/>
    <mergeCell ref="A3:L3"/>
    <mergeCell ref="A31:B31"/>
  </mergeCells>
  <hyperlinks>
    <hyperlink ref="B1" location="货币资金汇总表!B9" display="返回"/>
    <hyperlink ref="A1" location="索引目录!E8"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theme="9" tint="0.399945066682943"/>
  </sheetPr>
  <dimension ref="A1:G30"/>
  <sheetViews>
    <sheetView zoomScale="90" zoomScaleNormal="90" zoomScaleSheetLayoutView="80" workbookViewId="0">
      <pane xSplit="7" ySplit="6" topLeftCell="H7" activePane="bottomRight" state="frozen"/>
      <selection/>
      <selection pane="topRight"/>
      <selection pane="bottomLeft"/>
      <selection pane="bottomRight" activeCell="L21" sqref="L21"/>
    </sheetView>
  </sheetViews>
  <sheetFormatPr defaultColWidth="9" defaultRowHeight="15.75" customHeight="1" outlineLevelCol="6"/>
  <cols>
    <col min="1" max="1" width="8.75" style="15" customWidth="1"/>
    <col min="2" max="2" width="34.625" style="15" customWidth="1"/>
    <col min="3" max="3" width="20.625" style="15" hidden="1" customWidth="1" outlineLevel="1"/>
    <col min="4" max="4" width="20.625" style="15" customWidth="1" collapsed="1"/>
    <col min="5" max="7" width="20.625" style="15" customWidth="1"/>
    <col min="8" max="16384" width="9" style="15"/>
  </cols>
  <sheetData>
    <row r="1" s="11" customFormat="1" ht="11.25" spans="1:7">
      <c r="A1" s="17" t="s">
        <v>268</v>
      </c>
      <c r="B1" s="17" t="s">
        <v>289</v>
      </c>
      <c r="C1" s="18"/>
      <c r="D1" s="18"/>
      <c r="E1" s="18"/>
      <c r="F1" s="18"/>
      <c r="G1" s="18"/>
    </row>
    <row r="2" s="12" customFormat="1" ht="30" customHeight="1" spans="1:7">
      <c r="A2" s="19" t="s">
        <v>313</v>
      </c>
      <c r="B2" s="19"/>
      <c r="C2" s="19"/>
      <c r="D2" s="19"/>
      <c r="E2" s="19"/>
      <c r="F2" s="19"/>
      <c r="G2" s="19"/>
    </row>
    <row r="3" ht="15" customHeight="1" spans="1:7">
      <c r="A3" s="20" t="str">
        <f>CONCATENATE(封面!D9,封面!F9,封面!G9,封面!H9,封面!I9,封面!J9,封面!K9)</f>
        <v>评估基准日：2024年9月30日</v>
      </c>
      <c r="B3" s="20"/>
      <c r="C3" s="20"/>
      <c r="D3" s="20"/>
      <c r="E3" s="20"/>
      <c r="F3" s="20"/>
      <c r="G3" s="20"/>
    </row>
    <row r="4" ht="15" customHeight="1" spans="1:7">
      <c r="A4" s="20"/>
      <c r="B4" s="20"/>
      <c r="C4" s="20"/>
      <c r="D4" s="20"/>
      <c r="E4" s="20"/>
      <c r="F4" s="20"/>
      <c r="G4" s="47" t="s">
        <v>314</v>
      </c>
    </row>
    <row r="5" ht="15" customHeight="1" spans="1:7">
      <c r="A5" s="21" t="str">
        <f>封面!D7&amp;封面!F7</f>
        <v>被评估单位：杭州宏逸柳溪旅游发展有限公司</v>
      </c>
      <c r="G5" s="62" t="s">
        <v>165</v>
      </c>
    </row>
    <row r="6" s="13" customFormat="1" ht="15" customHeight="1" spans="1:7">
      <c r="A6" s="63" t="s">
        <v>272</v>
      </c>
      <c r="B6" s="63" t="s">
        <v>273</v>
      </c>
      <c r="C6" s="64" t="s">
        <v>274</v>
      </c>
      <c r="D6" s="63" t="s">
        <v>275</v>
      </c>
      <c r="E6" s="63" t="s">
        <v>276</v>
      </c>
      <c r="F6" s="65" t="s">
        <v>301</v>
      </c>
      <c r="G6" s="63" t="s">
        <v>315</v>
      </c>
    </row>
    <row r="7" ht="15" customHeight="1" spans="1:7">
      <c r="A7" s="66" t="s">
        <v>316</v>
      </c>
      <c r="B7" s="69" t="s">
        <v>317</v>
      </c>
      <c r="C7" s="28">
        <f>'交易性-股票'!G31</f>
        <v>0</v>
      </c>
      <c r="D7" s="31">
        <f>'交易性-股票'!H31</f>
        <v>0</v>
      </c>
      <c r="E7" s="29">
        <f>'交易性-股票'!J31</f>
        <v>0</v>
      </c>
      <c r="F7" s="67" t="str">
        <f>IF(OR(AND(D7=0,E7=0),E7=0),"",E7-D7)</f>
        <v/>
      </c>
      <c r="G7" s="67" t="str">
        <f>IF(ISERROR(F7/D7),"",F7/ABS(D7)*100)</f>
        <v/>
      </c>
    </row>
    <row r="8" ht="15" customHeight="1" spans="1:7">
      <c r="A8" s="66" t="s">
        <v>318</v>
      </c>
      <c r="B8" s="69" t="s">
        <v>319</v>
      </c>
      <c r="C8" s="28">
        <f>'交易性-债券'!H31</f>
        <v>0</v>
      </c>
      <c r="D8" s="31">
        <f>'交易性-债券'!I31</f>
        <v>0</v>
      </c>
      <c r="E8" s="29">
        <f>'交易性-债券'!J31</f>
        <v>0</v>
      </c>
      <c r="F8" s="67" t="str">
        <f t="shared" ref="F8:F10" si="0">IF(OR(AND(D8=0,E8=0),E8=0),"",E8-D8)</f>
        <v/>
      </c>
      <c r="G8" s="67" t="str">
        <f t="shared" ref="G8:G10" si="1">IF(ISERROR(F8/D8),"",F8/ABS(D8)*100)</f>
        <v/>
      </c>
    </row>
    <row r="9" ht="15" customHeight="1" spans="1:7">
      <c r="A9" s="66" t="s">
        <v>320</v>
      </c>
      <c r="B9" s="69" t="s">
        <v>321</v>
      </c>
      <c r="C9" s="28">
        <f>'交易性-基金'!G31</f>
        <v>0</v>
      </c>
      <c r="D9" s="31">
        <f>'交易性-基金'!H31</f>
        <v>0</v>
      </c>
      <c r="E9" s="29">
        <f>'交易性-基金'!J31</f>
        <v>0</v>
      </c>
      <c r="F9" s="67" t="str">
        <f t="shared" si="0"/>
        <v/>
      </c>
      <c r="G9" s="67" t="str">
        <f t="shared" si="1"/>
        <v/>
      </c>
    </row>
    <row r="10" ht="15" customHeight="1" spans="1:7">
      <c r="A10" s="66" t="s">
        <v>322</v>
      </c>
      <c r="B10" s="69" t="s">
        <v>323</v>
      </c>
      <c r="C10" s="28">
        <f>'交易性-其他'!F31</f>
        <v>0</v>
      </c>
      <c r="D10" s="31">
        <f>'交易性-其他'!G31</f>
        <v>0</v>
      </c>
      <c r="E10" s="29">
        <f>'交易性-其他'!H31</f>
        <v>0</v>
      </c>
      <c r="F10" s="67" t="str">
        <f t="shared" si="0"/>
        <v/>
      </c>
      <c r="G10" s="67" t="str">
        <f t="shared" si="1"/>
        <v/>
      </c>
    </row>
    <row r="11" ht="15" customHeight="1" spans="1:7">
      <c r="A11" s="25"/>
      <c r="B11" s="41"/>
      <c r="C11" s="28"/>
      <c r="D11" s="31"/>
      <c r="E11" s="29"/>
      <c r="F11" s="29"/>
      <c r="G11" s="29"/>
    </row>
    <row r="12" ht="15" customHeight="1" spans="1:7">
      <c r="A12" s="25"/>
      <c r="B12" s="41"/>
      <c r="C12" s="28"/>
      <c r="D12" s="31"/>
      <c r="E12" s="29"/>
      <c r="F12" s="29"/>
      <c r="G12" s="29"/>
    </row>
    <row r="13" ht="15" customHeight="1" spans="1:7">
      <c r="A13" s="25"/>
      <c r="B13" s="41"/>
      <c r="C13" s="28"/>
      <c r="D13" s="31"/>
      <c r="E13" s="29"/>
      <c r="F13" s="29"/>
      <c r="G13" s="29"/>
    </row>
    <row r="14" ht="15" customHeight="1" spans="1:7">
      <c r="A14" s="25"/>
      <c r="B14" s="41"/>
      <c r="C14" s="28"/>
      <c r="D14" s="31"/>
      <c r="E14" s="29"/>
      <c r="F14" s="29"/>
      <c r="G14" s="29"/>
    </row>
    <row r="15" ht="15" customHeight="1" spans="1:7">
      <c r="A15" s="25"/>
      <c r="B15" s="41"/>
      <c r="C15" s="28"/>
      <c r="D15" s="31"/>
      <c r="E15" s="29"/>
      <c r="F15" s="29"/>
      <c r="G15" s="29"/>
    </row>
    <row r="16" ht="15" customHeight="1" spans="1:7">
      <c r="A16" s="25"/>
      <c r="B16" s="41"/>
      <c r="C16" s="28"/>
      <c r="D16" s="31"/>
      <c r="E16" s="29"/>
      <c r="F16" s="29"/>
      <c r="G16" s="29"/>
    </row>
    <row r="17" ht="15" customHeight="1" spans="1:7">
      <c r="A17" s="25"/>
      <c r="B17" s="41"/>
      <c r="C17" s="28"/>
      <c r="D17" s="31"/>
      <c r="E17" s="29"/>
      <c r="F17" s="29"/>
      <c r="G17" s="29"/>
    </row>
    <row r="18" ht="15" customHeight="1" spans="1:7">
      <c r="A18" s="25"/>
      <c r="B18" s="41"/>
      <c r="C18" s="28"/>
      <c r="D18" s="31"/>
      <c r="E18" s="29"/>
      <c r="F18" s="29"/>
      <c r="G18" s="29"/>
    </row>
    <row r="19" ht="15" customHeight="1" spans="1:7">
      <c r="A19" s="25"/>
      <c r="B19" s="41"/>
      <c r="C19" s="28"/>
      <c r="D19" s="31"/>
      <c r="E19" s="29"/>
      <c r="F19" s="29"/>
      <c r="G19" s="29"/>
    </row>
    <row r="20" ht="15" customHeight="1" spans="1:7">
      <c r="A20" s="25"/>
      <c r="B20" s="41"/>
      <c r="C20" s="28"/>
      <c r="D20" s="31"/>
      <c r="E20" s="29"/>
      <c r="F20" s="29"/>
      <c r="G20" s="29"/>
    </row>
    <row r="21" ht="15" customHeight="1" spans="1:7">
      <c r="A21" s="25"/>
      <c r="B21" s="41"/>
      <c r="C21" s="28"/>
      <c r="D21" s="31"/>
      <c r="E21" s="29"/>
      <c r="F21" s="29"/>
      <c r="G21" s="29"/>
    </row>
    <row r="22" ht="15" customHeight="1" spans="1:7">
      <c r="A22" s="25"/>
      <c r="B22" s="41"/>
      <c r="C22" s="28"/>
      <c r="D22" s="31"/>
      <c r="E22" s="29"/>
      <c r="F22" s="29"/>
      <c r="G22" s="29"/>
    </row>
    <row r="23" ht="15" customHeight="1" spans="1:7">
      <c r="A23" s="25"/>
      <c r="B23" s="41"/>
      <c r="C23" s="28"/>
      <c r="D23" s="31"/>
      <c r="E23" s="29"/>
      <c r="F23" s="29"/>
      <c r="G23" s="29"/>
    </row>
    <row r="24" ht="15" customHeight="1" spans="1:7">
      <c r="A24" s="25"/>
      <c r="B24" s="41"/>
      <c r="C24" s="28"/>
      <c r="D24" s="31"/>
      <c r="E24" s="29"/>
      <c r="F24" s="29"/>
      <c r="G24" s="29"/>
    </row>
    <row r="25" ht="15" customHeight="1" spans="1:7">
      <c r="A25" s="25"/>
      <c r="B25" s="41"/>
      <c r="C25" s="28"/>
      <c r="D25" s="31"/>
      <c r="E25" s="29"/>
      <c r="F25" s="29"/>
      <c r="G25" s="29"/>
    </row>
    <row r="26" ht="15" customHeight="1" spans="1:7">
      <c r="A26" s="25"/>
      <c r="B26" s="41"/>
      <c r="C26" s="28"/>
      <c r="D26" s="31"/>
      <c r="E26" s="29"/>
      <c r="F26" s="29"/>
      <c r="G26" s="29"/>
    </row>
    <row r="27" ht="15" customHeight="1" spans="1:7">
      <c r="A27" s="25"/>
      <c r="B27" s="41"/>
      <c r="C27" s="28"/>
      <c r="D27" s="31"/>
      <c r="E27" s="29"/>
      <c r="F27" s="29"/>
      <c r="G27" s="29"/>
    </row>
    <row r="28" s="14" customFormat="1" ht="15" customHeight="1" spans="1:7">
      <c r="A28" s="63" t="s">
        <v>324</v>
      </c>
      <c r="B28" s="63" t="s">
        <v>325</v>
      </c>
      <c r="C28" s="35">
        <f>SUM(C7:C27)</f>
        <v>0</v>
      </c>
      <c r="D28" s="36">
        <f>SUM(D7:D27)</f>
        <v>0</v>
      </c>
      <c r="E28" s="37">
        <f>SUM(E7:E27)</f>
        <v>0</v>
      </c>
      <c r="F28" s="37" t="str">
        <f>IF(OR(AND(D28=0,E28=0),E28=0),"",E28-D28)</f>
        <v/>
      </c>
      <c r="G28" s="37" t="str">
        <f>IF(ISERROR(F28/D28),"",F28/ABS(D28)*100)</f>
        <v/>
      </c>
    </row>
    <row r="29" ht="15" customHeight="1" spans="1:7">
      <c r="A29" s="15" t="str">
        <f>CONCATENATE(封面!$D$11,封面!$G$11)</f>
        <v>被评估单位填表人：何焕苗</v>
      </c>
      <c r="E29" s="21" t="str">
        <f>"评估人员："&amp;封面!G20</f>
        <v>评估人员：徐文东</v>
      </c>
      <c r="G29" s="40" t="s">
        <v>287</v>
      </c>
    </row>
    <row r="30" ht="15" customHeight="1" spans="1:1">
      <c r="A30" s="307" t="e">
        <f>#REF!</f>
        <v>#REF!</v>
      </c>
    </row>
  </sheetData>
  <mergeCells count="2">
    <mergeCell ref="A2:G2"/>
    <mergeCell ref="A3:G3"/>
  </mergeCells>
  <hyperlinks>
    <hyperlink ref="A1" location="索引目录!D9" display="返回索引页"/>
    <hyperlink ref="B7" location="'交易性-股票'!B1" display="交易性金融资产-股票投资"/>
    <hyperlink ref="B8" location="'交易性-债券'!B1" display="交易性金融资产-债券投资"/>
    <hyperlink ref="B1" location="流动资产汇总表!B8" display="返回"/>
    <hyperlink ref="B9" location="'交易性-基金'!B1" display="交易性金融资产-基金投资"/>
    <hyperlink ref="B10" location="'交易性-其他'!B1" display="交易性金融资产-其他投资"/>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31"/>
  <sheetViews>
    <sheetView zoomScale="90" zoomScaleNormal="90" workbookViewId="0">
      <pane ySplit="6" topLeftCell="A7" activePane="bottomLeft" state="frozen"/>
      <selection/>
      <selection pane="bottomLeft" activeCell="L21" sqref="L21"/>
    </sheetView>
  </sheetViews>
  <sheetFormatPr defaultColWidth="9" defaultRowHeight="15.75" customHeight="1"/>
  <cols>
    <col min="1" max="1" width="7.625" style="15" customWidth="1"/>
    <col min="2" max="2" width="18.25" style="15" customWidth="1"/>
    <col min="3" max="3" width="9" style="15"/>
    <col min="4" max="4" width="8.75" style="15" customWidth="1"/>
    <col min="5" max="5" width="7.25" style="15" customWidth="1"/>
    <col min="6" max="6" width="9.25" style="15" customWidth="1"/>
    <col min="7" max="7" width="13.25" style="15" hidden="1" customWidth="1" outlineLevel="1"/>
    <col min="8" max="8" width="13.625" style="15" customWidth="1" collapsed="1"/>
    <col min="9" max="9" width="10.5" style="15" customWidth="1"/>
    <col min="10" max="10" width="13.625" style="15" customWidth="1"/>
    <col min="11" max="11" width="10.5" style="15" customWidth="1"/>
    <col min="12" max="12" width="8.125" style="15" customWidth="1"/>
    <col min="13" max="13" width="9.5" style="15" customWidth="1"/>
    <col min="14" max="16384" width="9" style="15"/>
  </cols>
  <sheetData>
    <row r="1" s="85" customFormat="1" ht="11.25" spans="1:12">
      <c r="A1" s="86" t="s">
        <v>268</v>
      </c>
      <c r="B1" s="90" t="s">
        <v>269</v>
      </c>
      <c r="C1" s="87"/>
      <c r="D1" s="87"/>
      <c r="E1" s="87"/>
      <c r="F1" s="87"/>
      <c r="G1" s="87"/>
      <c r="H1" s="87"/>
      <c r="I1" s="87"/>
      <c r="J1" s="87"/>
      <c r="K1" s="87"/>
      <c r="L1" s="87"/>
    </row>
    <row r="2" s="12" customFormat="1" ht="30" customHeight="1" spans="1:13">
      <c r="A2" s="19" t="s">
        <v>326</v>
      </c>
      <c r="B2" s="19"/>
      <c r="C2" s="19"/>
      <c r="D2" s="19"/>
      <c r="E2" s="19"/>
      <c r="F2" s="19"/>
      <c r="G2" s="19"/>
      <c r="H2" s="19"/>
      <c r="I2" s="19"/>
      <c r="J2" s="19"/>
      <c r="K2" s="19"/>
      <c r="L2" s="19"/>
      <c r="M2" s="19"/>
    </row>
    <row r="3" ht="15" customHeight="1" spans="1:13">
      <c r="A3" s="20" t="str">
        <f>CONCATENATE(封面!D9,封面!F9,封面!G9,封面!H9,封面!I9,封面!J9,封面!K9)</f>
        <v>评估基准日：2024年9月30日</v>
      </c>
      <c r="B3" s="20"/>
      <c r="C3" s="20"/>
      <c r="D3" s="20"/>
      <c r="E3" s="20"/>
      <c r="F3" s="20"/>
      <c r="G3" s="20"/>
      <c r="H3" s="20"/>
      <c r="I3" s="20"/>
      <c r="J3" s="20"/>
      <c r="K3" s="20"/>
      <c r="L3" s="20"/>
      <c r="M3" s="20"/>
    </row>
    <row r="4" ht="15" customHeight="1" spans="1:13">
      <c r="A4" s="20"/>
      <c r="B4" s="20"/>
      <c r="C4" s="20"/>
      <c r="D4" s="20"/>
      <c r="E4" s="20"/>
      <c r="F4" s="20"/>
      <c r="G4" s="20"/>
      <c r="H4" s="20"/>
      <c r="I4" s="38"/>
      <c r="J4" s="38"/>
      <c r="K4" s="38"/>
      <c r="L4" s="38"/>
      <c r="M4" s="40" t="s">
        <v>327</v>
      </c>
    </row>
    <row r="5" ht="15" customHeight="1" spans="1:13">
      <c r="A5" s="21" t="str">
        <f>封面!D7&amp;封面!F7</f>
        <v>被评估单位：杭州宏逸柳溪旅游发展有限公司</v>
      </c>
      <c r="M5" s="40" t="s">
        <v>292</v>
      </c>
    </row>
    <row r="6" s="13" customFormat="1" ht="24.75" spans="1:13">
      <c r="A6" s="22" t="s">
        <v>293</v>
      </c>
      <c r="B6" s="22" t="s">
        <v>328</v>
      </c>
      <c r="C6" s="22" t="s">
        <v>329</v>
      </c>
      <c r="D6" s="22" t="s">
        <v>330</v>
      </c>
      <c r="E6" s="22" t="s">
        <v>331</v>
      </c>
      <c r="F6" s="22" t="s">
        <v>332</v>
      </c>
      <c r="G6" s="23" t="s">
        <v>298</v>
      </c>
      <c r="H6" s="33" t="s">
        <v>299</v>
      </c>
      <c r="I6" s="53" t="s">
        <v>333</v>
      </c>
      <c r="J6" s="22" t="s">
        <v>300</v>
      </c>
      <c r="K6" s="22" t="s">
        <v>301</v>
      </c>
      <c r="L6" s="22" t="s">
        <v>302</v>
      </c>
      <c r="M6" s="22" t="s">
        <v>303</v>
      </c>
    </row>
    <row r="7" ht="15" customHeight="1" spans="1:13">
      <c r="A7" s="25"/>
      <c r="B7" s="26"/>
      <c r="C7" s="26"/>
      <c r="D7" s="27"/>
      <c r="E7" s="180"/>
      <c r="F7" s="31"/>
      <c r="G7" s="28"/>
      <c r="H7" s="31"/>
      <c r="I7" s="29"/>
      <c r="J7" s="29"/>
      <c r="K7" s="67" t="str">
        <f>IF(OR(AND(H7=0,J7=0),J7=0),"",J7-H7)</f>
        <v/>
      </c>
      <c r="L7" s="67" t="str">
        <f>IF(ISERROR(K7/H7),"",K7/ABS(H7)*100)</f>
        <v/>
      </c>
      <c r="M7" s="41"/>
    </row>
    <row r="8" ht="15" customHeight="1" spans="1:13">
      <c r="A8" s="25"/>
      <c r="B8" s="26"/>
      <c r="C8" s="26"/>
      <c r="D8" s="27"/>
      <c r="E8" s="180"/>
      <c r="F8" s="31"/>
      <c r="G8" s="28"/>
      <c r="H8" s="31"/>
      <c r="I8" s="29"/>
      <c r="J8" s="29"/>
      <c r="K8" s="29" t="str">
        <f t="shared" ref="K8:K31" si="0">IF(OR(AND(H8=0,J8=0),J8=0),"",J8-H8)</f>
        <v/>
      </c>
      <c r="L8" s="29" t="str">
        <f t="shared" ref="L8:L31" si="1">IF(ISERROR(K8/H8),"",K8/ABS(H8)*100)</f>
        <v/>
      </c>
      <c r="M8" s="41"/>
    </row>
    <row r="9" ht="15" customHeight="1" spans="1:13">
      <c r="A9" s="25"/>
      <c r="B9" s="26"/>
      <c r="C9" s="26"/>
      <c r="D9" s="27"/>
      <c r="E9" s="180"/>
      <c r="F9" s="31"/>
      <c r="G9" s="28"/>
      <c r="H9" s="31"/>
      <c r="I9" s="29"/>
      <c r="J9" s="29"/>
      <c r="K9" s="29" t="str">
        <f t="shared" si="0"/>
        <v/>
      </c>
      <c r="L9" s="29" t="str">
        <f t="shared" si="1"/>
        <v/>
      </c>
      <c r="M9" s="41"/>
    </row>
    <row r="10" ht="15" customHeight="1" spans="1:13">
      <c r="A10" s="25"/>
      <c r="B10" s="26"/>
      <c r="C10" s="26"/>
      <c r="D10" s="27"/>
      <c r="E10" s="180"/>
      <c r="F10" s="31"/>
      <c r="G10" s="28"/>
      <c r="H10" s="31"/>
      <c r="I10" s="29"/>
      <c r="J10" s="29"/>
      <c r="K10" s="29" t="str">
        <f t="shared" si="0"/>
        <v/>
      </c>
      <c r="L10" s="29" t="str">
        <f t="shared" si="1"/>
        <v/>
      </c>
      <c r="M10" s="41"/>
    </row>
    <row r="11" ht="15" customHeight="1" spans="1:13">
      <c r="A11" s="25"/>
      <c r="B11" s="26"/>
      <c r="C11" s="26"/>
      <c r="D11" s="27"/>
      <c r="E11" s="180"/>
      <c r="F11" s="31"/>
      <c r="G11" s="28"/>
      <c r="H11" s="31"/>
      <c r="I11" s="29"/>
      <c r="J11" s="29"/>
      <c r="K11" s="29" t="str">
        <f t="shared" si="0"/>
        <v/>
      </c>
      <c r="L11" s="29" t="str">
        <f t="shared" si="1"/>
        <v/>
      </c>
      <c r="M11" s="41"/>
    </row>
    <row r="12" ht="15" customHeight="1" spans="1:13">
      <c r="A12" s="25"/>
      <c r="B12" s="26"/>
      <c r="C12" s="26"/>
      <c r="D12" s="27"/>
      <c r="E12" s="180"/>
      <c r="F12" s="31"/>
      <c r="G12" s="28"/>
      <c r="H12" s="31"/>
      <c r="I12" s="29"/>
      <c r="J12" s="29"/>
      <c r="K12" s="29" t="str">
        <f t="shared" si="0"/>
        <v/>
      </c>
      <c r="L12" s="29" t="str">
        <f t="shared" si="1"/>
        <v/>
      </c>
      <c r="M12" s="41"/>
    </row>
    <row r="13" ht="15" customHeight="1" spans="1:13">
      <c r="A13" s="25"/>
      <c r="B13" s="26"/>
      <c r="C13" s="26"/>
      <c r="D13" s="27"/>
      <c r="E13" s="180"/>
      <c r="F13" s="31"/>
      <c r="G13" s="28"/>
      <c r="H13" s="31"/>
      <c r="I13" s="29"/>
      <c r="J13" s="29"/>
      <c r="K13" s="29" t="str">
        <f t="shared" si="0"/>
        <v/>
      </c>
      <c r="L13" s="29" t="str">
        <f t="shared" si="1"/>
        <v/>
      </c>
      <c r="M13" s="41"/>
    </row>
    <row r="14" ht="15" customHeight="1" spans="1:13">
      <c r="A14" s="25"/>
      <c r="B14" s="26"/>
      <c r="C14" s="26"/>
      <c r="D14" s="27"/>
      <c r="E14" s="180"/>
      <c r="F14" s="31"/>
      <c r="G14" s="28"/>
      <c r="H14" s="31"/>
      <c r="I14" s="29"/>
      <c r="J14" s="29"/>
      <c r="K14" s="29" t="str">
        <f t="shared" si="0"/>
        <v/>
      </c>
      <c r="L14" s="29" t="str">
        <f t="shared" si="1"/>
        <v/>
      </c>
      <c r="M14" s="41"/>
    </row>
    <row r="15" ht="15" customHeight="1" spans="1:13">
      <c r="A15" s="25"/>
      <c r="B15" s="26"/>
      <c r="C15" s="26"/>
      <c r="D15" s="27"/>
      <c r="E15" s="180"/>
      <c r="F15" s="31"/>
      <c r="G15" s="28"/>
      <c r="H15" s="31"/>
      <c r="I15" s="29"/>
      <c r="J15" s="29"/>
      <c r="K15" s="29" t="str">
        <f t="shared" si="0"/>
        <v/>
      </c>
      <c r="L15" s="29" t="str">
        <f t="shared" si="1"/>
        <v/>
      </c>
      <c r="M15" s="41"/>
    </row>
    <row r="16" ht="15" customHeight="1" spans="1:13">
      <c r="A16" s="25"/>
      <c r="B16" s="26"/>
      <c r="C16" s="26"/>
      <c r="D16" s="27"/>
      <c r="E16" s="180"/>
      <c r="F16" s="31"/>
      <c r="G16" s="28"/>
      <c r="H16" s="31"/>
      <c r="I16" s="29"/>
      <c r="J16" s="29"/>
      <c r="K16" s="29" t="str">
        <f t="shared" si="0"/>
        <v/>
      </c>
      <c r="L16" s="29" t="str">
        <f t="shared" si="1"/>
        <v/>
      </c>
      <c r="M16" s="41"/>
    </row>
    <row r="17" ht="15" customHeight="1" spans="1:13">
      <c r="A17" s="25"/>
      <c r="B17" s="26"/>
      <c r="C17" s="26"/>
      <c r="D17" s="27"/>
      <c r="E17" s="180"/>
      <c r="F17" s="31"/>
      <c r="G17" s="28"/>
      <c r="H17" s="31"/>
      <c r="I17" s="29"/>
      <c r="J17" s="29"/>
      <c r="K17" s="29" t="str">
        <f t="shared" si="0"/>
        <v/>
      </c>
      <c r="L17" s="29" t="str">
        <f t="shared" si="1"/>
        <v/>
      </c>
      <c r="M17" s="41"/>
    </row>
    <row r="18" ht="15" customHeight="1" spans="1:13">
      <c r="A18" s="25"/>
      <c r="B18" s="26"/>
      <c r="C18" s="26"/>
      <c r="D18" s="27"/>
      <c r="E18" s="180"/>
      <c r="F18" s="31"/>
      <c r="G18" s="28"/>
      <c r="H18" s="31"/>
      <c r="I18" s="29"/>
      <c r="J18" s="29"/>
      <c r="K18" s="29" t="str">
        <f t="shared" si="0"/>
        <v/>
      </c>
      <c r="L18" s="29" t="str">
        <f t="shared" si="1"/>
        <v/>
      </c>
      <c r="M18" s="41"/>
    </row>
    <row r="19" ht="15" customHeight="1" spans="1:13">
      <c r="A19" s="25"/>
      <c r="B19" s="26"/>
      <c r="C19" s="26"/>
      <c r="D19" s="27"/>
      <c r="E19" s="180"/>
      <c r="F19" s="31"/>
      <c r="G19" s="28"/>
      <c r="H19" s="31"/>
      <c r="I19" s="29"/>
      <c r="J19" s="29"/>
      <c r="K19" s="29" t="str">
        <f t="shared" si="0"/>
        <v/>
      </c>
      <c r="L19" s="29" t="str">
        <f t="shared" si="1"/>
        <v/>
      </c>
      <c r="M19" s="41"/>
    </row>
    <row r="20" ht="15" customHeight="1" spans="1:13">
      <c r="A20" s="25"/>
      <c r="B20" s="26"/>
      <c r="C20" s="26"/>
      <c r="D20" s="27"/>
      <c r="E20" s="180"/>
      <c r="F20" s="31"/>
      <c r="G20" s="28"/>
      <c r="H20" s="31"/>
      <c r="I20" s="29"/>
      <c r="J20" s="29"/>
      <c r="K20" s="29" t="str">
        <f t="shared" si="0"/>
        <v/>
      </c>
      <c r="L20" s="29" t="str">
        <f t="shared" si="1"/>
        <v/>
      </c>
      <c r="M20" s="41"/>
    </row>
    <row r="21" ht="15" customHeight="1" spans="1:13">
      <c r="A21" s="25"/>
      <c r="B21" s="26"/>
      <c r="C21" s="26"/>
      <c r="D21" s="27"/>
      <c r="E21" s="180"/>
      <c r="F21" s="31"/>
      <c r="G21" s="28"/>
      <c r="H21" s="31"/>
      <c r="I21" s="29"/>
      <c r="J21" s="29"/>
      <c r="K21" s="29" t="str">
        <f t="shared" si="0"/>
        <v/>
      </c>
      <c r="L21" s="29" t="str">
        <f t="shared" si="1"/>
        <v/>
      </c>
      <c r="M21" s="41"/>
    </row>
    <row r="22" ht="15" customHeight="1" spans="1:13">
      <c r="A22" s="25"/>
      <c r="B22" s="26"/>
      <c r="C22" s="26"/>
      <c r="D22" s="27"/>
      <c r="E22" s="180"/>
      <c r="F22" s="31"/>
      <c r="G22" s="28"/>
      <c r="H22" s="31"/>
      <c r="I22" s="29"/>
      <c r="J22" s="29"/>
      <c r="K22" s="29" t="str">
        <f t="shared" si="0"/>
        <v/>
      </c>
      <c r="L22" s="29" t="str">
        <f t="shared" si="1"/>
        <v/>
      </c>
      <c r="M22" s="41"/>
    </row>
    <row r="23" ht="15" customHeight="1" spans="1:13">
      <c r="A23" s="25"/>
      <c r="B23" s="26"/>
      <c r="C23" s="26"/>
      <c r="D23" s="27"/>
      <c r="E23" s="180"/>
      <c r="F23" s="31"/>
      <c r="G23" s="28"/>
      <c r="H23" s="31"/>
      <c r="I23" s="29"/>
      <c r="J23" s="29"/>
      <c r="K23" s="29" t="str">
        <f t="shared" si="0"/>
        <v/>
      </c>
      <c r="L23" s="29" t="str">
        <f t="shared" si="1"/>
        <v/>
      </c>
      <c r="M23" s="41"/>
    </row>
    <row r="24" ht="15" customHeight="1" spans="1:13">
      <c r="A24" s="25"/>
      <c r="B24" s="26"/>
      <c r="C24" s="26"/>
      <c r="D24" s="27"/>
      <c r="E24" s="180"/>
      <c r="F24" s="31"/>
      <c r="G24" s="28"/>
      <c r="H24" s="31"/>
      <c r="I24" s="29"/>
      <c r="J24" s="29"/>
      <c r="K24" s="29" t="str">
        <f t="shared" si="0"/>
        <v/>
      </c>
      <c r="L24" s="29" t="str">
        <f t="shared" si="1"/>
        <v/>
      </c>
      <c r="M24" s="41"/>
    </row>
    <row r="25" ht="15" customHeight="1" spans="1:13">
      <c r="A25" s="25"/>
      <c r="B25" s="26"/>
      <c r="C25" s="26"/>
      <c r="D25" s="27"/>
      <c r="E25" s="180"/>
      <c r="F25" s="31"/>
      <c r="G25" s="28"/>
      <c r="H25" s="31"/>
      <c r="I25" s="29"/>
      <c r="J25" s="29"/>
      <c r="K25" s="29" t="str">
        <f t="shared" si="0"/>
        <v/>
      </c>
      <c r="L25" s="29" t="str">
        <f t="shared" si="1"/>
        <v/>
      </c>
      <c r="M25" s="41"/>
    </row>
    <row r="26" ht="15" customHeight="1" spans="1:13">
      <c r="A26" s="25"/>
      <c r="B26" s="26"/>
      <c r="C26" s="26"/>
      <c r="D26" s="27"/>
      <c r="E26" s="180"/>
      <c r="F26" s="31"/>
      <c r="G26" s="28"/>
      <c r="H26" s="31"/>
      <c r="I26" s="29"/>
      <c r="J26" s="29"/>
      <c r="K26" s="29" t="str">
        <f t="shared" si="0"/>
        <v/>
      </c>
      <c r="L26" s="29" t="str">
        <f t="shared" si="1"/>
        <v/>
      </c>
      <c r="M26" s="41"/>
    </row>
    <row r="27" ht="15" customHeight="1" spans="1:13">
      <c r="A27" s="25"/>
      <c r="B27" s="26"/>
      <c r="C27" s="26"/>
      <c r="D27" s="27"/>
      <c r="E27" s="180"/>
      <c r="F27" s="31"/>
      <c r="G27" s="28"/>
      <c r="H27" s="31"/>
      <c r="I27" s="29"/>
      <c r="J27" s="29"/>
      <c r="K27" s="29" t="str">
        <f t="shared" si="0"/>
        <v/>
      </c>
      <c r="L27" s="29" t="str">
        <f t="shared" si="1"/>
        <v/>
      </c>
      <c r="M27" s="41"/>
    </row>
    <row r="28" ht="15" customHeight="1" spans="1:13">
      <c r="A28" s="25"/>
      <c r="B28" s="26"/>
      <c r="C28" s="26"/>
      <c r="D28" s="27"/>
      <c r="E28" s="180"/>
      <c r="F28" s="31"/>
      <c r="G28" s="28"/>
      <c r="H28" s="31"/>
      <c r="I28" s="29"/>
      <c r="J28" s="29"/>
      <c r="K28" s="29" t="str">
        <f t="shared" si="0"/>
        <v/>
      </c>
      <c r="L28" s="29" t="str">
        <f t="shared" si="1"/>
        <v/>
      </c>
      <c r="M28" s="41"/>
    </row>
    <row r="29" ht="15" customHeight="1" spans="1:13">
      <c r="A29" s="25"/>
      <c r="B29" s="26"/>
      <c r="C29" s="26"/>
      <c r="D29" s="27"/>
      <c r="E29" s="180"/>
      <c r="F29" s="31"/>
      <c r="G29" s="28"/>
      <c r="H29" s="31"/>
      <c r="I29" s="29"/>
      <c r="J29" s="29"/>
      <c r="K29" s="29" t="str">
        <f t="shared" si="0"/>
        <v/>
      </c>
      <c r="L29" s="29" t="str">
        <f t="shared" si="1"/>
        <v/>
      </c>
      <c r="M29" s="41"/>
    </row>
    <row r="30" ht="15" customHeight="1" spans="1:13">
      <c r="A30" s="25"/>
      <c r="B30" s="26"/>
      <c r="C30" s="26"/>
      <c r="D30" s="27"/>
      <c r="E30" s="180"/>
      <c r="F30" s="31"/>
      <c r="G30" s="28"/>
      <c r="H30" s="31"/>
      <c r="I30" s="29"/>
      <c r="J30" s="29"/>
      <c r="K30" s="29" t="str">
        <f t="shared" si="0"/>
        <v/>
      </c>
      <c r="L30" s="29" t="str">
        <f t="shared" si="1"/>
        <v/>
      </c>
      <c r="M30" s="41"/>
    </row>
    <row r="31" s="14" customFormat="1" ht="15" customHeight="1" spans="1:13">
      <c r="A31" s="32" t="s">
        <v>334</v>
      </c>
      <c r="B31" s="33"/>
      <c r="C31" s="42"/>
      <c r="D31" s="88"/>
      <c r="E31" s="42"/>
      <c r="F31" s="42"/>
      <c r="G31" s="35">
        <f>SUM(G7:G30)</f>
        <v>0</v>
      </c>
      <c r="H31" s="36">
        <f>SUM(H7:H30)</f>
        <v>0</v>
      </c>
      <c r="I31" s="37"/>
      <c r="J31" s="37">
        <f>SUM(J7:J30)</f>
        <v>0</v>
      </c>
      <c r="K31" s="37" t="str">
        <f t="shared" si="0"/>
        <v/>
      </c>
      <c r="L31" s="37" t="str">
        <f t="shared" si="1"/>
        <v/>
      </c>
      <c r="M31" s="42"/>
    </row>
  </sheetData>
  <mergeCells count="3">
    <mergeCell ref="A2:M2"/>
    <mergeCell ref="A3:M3"/>
    <mergeCell ref="A31:B31"/>
  </mergeCells>
  <hyperlinks>
    <hyperlink ref="A1" location="索引目录!E9" display="返回索引页"/>
    <hyperlink ref="B1" location="交易性金融资产汇总!B7"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M31"/>
  <sheetViews>
    <sheetView zoomScale="90" zoomScaleNormal="90" workbookViewId="0">
      <pane ySplit="6" topLeftCell="A16" activePane="bottomLeft" state="frozen"/>
      <selection/>
      <selection pane="bottomLeft" activeCell="B1" sqref="B1"/>
    </sheetView>
  </sheetViews>
  <sheetFormatPr defaultColWidth="9" defaultRowHeight="15.75" customHeight="1"/>
  <cols>
    <col min="1" max="1" width="7.625" style="15" customWidth="1"/>
    <col min="2" max="2" width="18.125" style="15" customWidth="1"/>
    <col min="3" max="3" width="9" style="15"/>
    <col min="4" max="4" width="9.125" style="15" customWidth="1"/>
    <col min="5" max="5" width="8.25" style="15" customWidth="1"/>
    <col min="6" max="7" width="9" style="15"/>
    <col min="8" max="8" width="15.125" style="15" hidden="1" customWidth="1" outlineLevel="1"/>
    <col min="9" max="9" width="15.125" style="15" customWidth="1" collapsed="1"/>
    <col min="10" max="10" width="15.125" style="15" customWidth="1"/>
    <col min="11" max="11" width="10" style="15" customWidth="1"/>
    <col min="12" max="12" width="7.75" style="15" customWidth="1"/>
    <col min="13" max="16384" width="9" style="15"/>
  </cols>
  <sheetData>
    <row r="1" s="85" customFormat="1" ht="11.25" spans="1:12">
      <c r="A1" s="90" t="s">
        <v>288</v>
      </c>
      <c r="B1" s="306" t="s">
        <v>335</v>
      </c>
      <c r="C1" s="87"/>
      <c r="D1" s="87"/>
      <c r="E1" s="87"/>
      <c r="F1" s="87"/>
      <c r="G1" s="87"/>
      <c r="H1" s="87"/>
      <c r="I1" s="87"/>
      <c r="J1" s="87"/>
      <c r="K1" s="87"/>
      <c r="L1" s="87"/>
    </row>
    <row r="2" s="12" customFormat="1" ht="30" customHeight="1" spans="1:13">
      <c r="A2" s="19" t="s">
        <v>336</v>
      </c>
      <c r="B2" s="19"/>
      <c r="C2" s="19"/>
      <c r="D2" s="19"/>
      <c r="E2" s="19"/>
      <c r="F2" s="19"/>
      <c r="G2" s="19"/>
      <c r="H2" s="19"/>
      <c r="I2" s="19"/>
      <c r="J2" s="19"/>
      <c r="K2" s="19"/>
      <c r="L2" s="19"/>
      <c r="M2" s="19"/>
    </row>
    <row r="3" ht="15" customHeight="1" spans="1:13">
      <c r="A3" s="20" t="str">
        <f>CONCATENATE(封面!D9,封面!F9,封面!G9,封面!H9,封面!I9,封面!J9,封面!K9)</f>
        <v>评估基准日：2024年9月30日</v>
      </c>
      <c r="B3" s="20"/>
      <c r="C3" s="20"/>
      <c r="D3" s="20"/>
      <c r="E3" s="20"/>
      <c r="F3" s="20"/>
      <c r="G3" s="20"/>
      <c r="H3" s="20"/>
      <c r="I3" s="20"/>
      <c r="J3" s="20"/>
      <c r="K3" s="20"/>
      <c r="L3" s="20"/>
      <c r="M3" s="20"/>
    </row>
    <row r="4" ht="15" customHeight="1" spans="1:13">
      <c r="A4" s="20"/>
      <c r="B4" s="20"/>
      <c r="C4" s="20"/>
      <c r="D4" s="20"/>
      <c r="E4" s="20"/>
      <c r="F4" s="20"/>
      <c r="G4" s="20"/>
      <c r="H4" s="20"/>
      <c r="I4" s="20"/>
      <c r="J4" s="38"/>
      <c r="K4" s="38"/>
      <c r="L4" s="38"/>
      <c r="M4" s="40" t="s">
        <v>337</v>
      </c>
    </row>
    <row r="5" ht="15" customHeight="1" spans="1:13">
      <c r="A5" s="21" t="str">
        <f>封面!D7&amp;封面!F7</f>
        <v>被评估单位：杭州宏逸柳溪旅游发展有限公司</v>
      </c>
      <c r="M5" s="40" t="s">
        <v>292</v>
      </c>
    </row>
    <row r="6" s="13" customFormat="1" ht="25.15" customHeight="1" spans="1:13">
      <c r="A6" s="22" t="s">
        <v>293</v>
      </c>
      <c r="B6" s="22" t="s">
        <v>328</v>
      </c>
      <c r="C6" s="22" t="s">
        <v>338</v>
      </c>
      <c r="D6" s="22" t="s">
        <v>339</v>
      </c>
      <c r="E6" s="22" t="s">
        <v>330</v>
      </c>
      <c r="F6" s="22" t="s">
        <v>340</v>
      </c>
      <c r="G6" s="22" t="s">
        <v>332</v>
      </c>
      <c r="H6" s="23" t="s">
        <v>298</v>
      </c>
      <c r="I6" s="33" t="s">
        <v>299</v>
      </c>
      <c r="J6" s="22" t="s">
        <v>300</v>
      </c>
      <c r="K6" s="22" t="s">
        <v>301</v>
      </c>
      <c r="L6" s="22" t="s">
        <v>302</v>
      </c>
      <c r="M6" s="22" t="s">
        <v>303</v>
      </c>
    </row>
    <row r="7" ht="15" customHeight="1" spans="1:13">
      <c r="A7" s="25"/>
      <c r="B7" s="26"/>
      <c r="C7" s="26"/>
      <c r="D7" s="27"/>
      <c r="E7" s="27"/>
      <c r="F7" s="74"/>
      <c r="G7" s="31"/>
      <c r="H7" s="28"/>
      <c r="I7" s="31"/>
      <c r="J7" s="29"/>
      <c r="K7" s="67" t="str">
        <f>IF(OR(AND(I7=0,J7=0),J7=0),"",J7-I7)</f>
        <v/>
      </c>
      <c r="L7" s="67" t="str">
        <f>IF(ISERROR(K7/I7),"",K7/ABS(I7)*100)</f>
        <v/>
      </c>
      <c r="M7" s="41"/>
    </row>
    <row r="8" ht="15" customHeight="1" spans="1:13">
      <c r="A8" s="25"/>
      <c r="B8" s="26"/>
      <c r="C8" s="26"/>
      <c r="D8" s="27"/>
      <c r="E8" s="27"/>
      <c r="F8" s="74"/>
      <c r="G8" s="31"/>
      <c r="H8" s="28"/>
      <c r="I8" s="31"/>
      <c r="J8" s="29"/>
      <c r="K8" s="29" t="str">
        <f t="shared" ref="K8:K31" si="0">IF(OR(AND(I8=0,J8=0),J8=0),"",J8-I8)</f>
        <v/>
      </c>
      <c r="L8" s="29" t="str">
        <f t="shared" ref="L8:L31" si="1">IF(ISERROR(K8/I8),"",K8/ABS(I8)*100)</f>
        <v/>
      </c>
      <c r="M8" s="41"/>
    </row>
    <row r="9" ht="15" customHeight="1" spans="1:13">
      <c r="A9" s="25"/>
      <c r="B9" s="26"/>
      <c r="C9" s="26"/>
      <c r="D9" s="27"/>
      <c r="E9" s="27"/>
      <c r="F9" s="74"/>
      <c r="G9" s="31"/>
      <c r="H9" s="28"/>
      <c r="I9" s="31"/>
      <c r="J9" s="29"/>
      <c r="K9" s="29" t="str">
        <f t="shared" si="0"/>
        <v/>
      </c>
      <c r="L9" s="29" t="str">
        <f t="shared" si="1"/>
        <v/>
      </c>
      <c r="M9" s="41"/>
    </row>
    <row r="10" ht="15" customHeight="1" spans="1:13">
      <c r="A10" s="25"/>
      <c r="B10" s="26"/>
      <c r="C10" s="26"/>
      <c r="D10" s="27"/>
      <c r="E10" s="27"/>
      <c r="F10" s="74"/>
      <c r="G10" s="31"/>
      <c r="H10" s="28"/>
      <c r="I10" s="31"/>
      <c r="J10" s="29"/>
      <c r="K10" s="29" t="str">
        <f t="shared" si="0"/>
        <v/>
      </c>
      <c r="L10" s="29" t="str">
        <f t="shared" si="1"/>
        <v/>
      </c>
      <c r="M10" s="41"/>
    </row>
    <row r="11" ht="15" customHeight="1" spans="1:13">
      <c r="A11" s="25"/>
      <c r="B11" s="26"/>
      <c r="C11" s="26"/>
      <c r="D11" s="27"/>
      <c r="E11" s="27"/>
      <c r="F11" s="74"/>
      <c r="G11" s="31"/>
      <c r="H11" s="28"/>
      <c r="I11" s="31"/>
      <c r="J11" s="29"/>
      <c r="K11" s="29" t="str">
        <f t="shared" si="0"/>
        <v/>
      </c>
      <c r="L11" s="29" t="str">
        <f t="shared" si="1"/>
        <v/>
      </c>
      <c r="M11" s="41"/>
    </row>
    <row r="12" ht="15" customHeight="1" spans="1:13">
      <c r="A12" s="25"/>
      <c r="B12" s="26"/>
      <c r="C12" s="26"/>
      <c r="D12" s="27"/>
      <c r="E12" s="27"/>
      <c r="F12" s="74"/>
      <c r="G12" s="31"/>
      <c r="H12" s="28"/>
      <c r="I12" s="31"/>
      <c r="J12" s="29"/>
      <c r="K12" s="29" t="str">
        <f t="shared" si="0"/>
        <v/>
      </c>
      <c r="L12" s="29" t="str">
        <f t="shared" si="1"/>
        <v/>
      </c>
      <c r="M12" s="41"/>
    </row>
    <row r="13" ht="15" customHeight="1" spans="1:13">
      <c r="A13" s="25"/>
      <c r="B13" s="26"/>
      <c r="C13" s="26"/>
      <c r="D13" s="27"/>
      <c r="E13" s="27"/>
      <c r="F13" s="74"/>
      <c r="G13" s="31"/>
      <c r="H13" s="28"/>
      <c r="I13" s="31"/>
      <c r="J13" s="29"/>
      <c r="K13" s="29" t="str">
        <f t="shared" si="0"/>
        <v/>
      </c>
      <c r="L13" s="29" t="str">
        <f t="shared" si="1"/>
        <v/>
      </c>
      <c r="M13" s="41"/>
    </row>
    <row r="14" ht="15" customHeight="1" spans="1:13">
      <c r="A14" s="25"/>
      <c r="B14" s="26"/>
      <c r="C14" s="26"/>
      <c r="D14" s="27"/>
      <c r="E14" s="27"/>
      <c r="F14" s="74"/>
      <c r="G14" s="31"/>
      <c r="H14" s="28"/>
      <c r="I14" s="31"/>
      <c r="J14" s="29"/>
      <c r="K14" s="29" t="str">
        <f t="shared" si="0"/>
        <v/>
      </c>
      <c r="L14" s="29" t="str">
        <f t="shared" si="1"/>
        <v/>
      </c>
      <c r="M14" s="41"/>
    </row>
    <row r="15" ht="15" customHeight="1" spans="1:13">
      <c r="A15" s="25"/>
      <c r="B15" s="26"/>
      <c r="C15" s="26"/>
      <c r="D15" s="27"/>
      <c r="E15" s="27"/>
      <c r="F15" s="74"/>
      <c r="G15" s="31"/>
      <c r="H15" s="28"/>
      <c r="I15" s="31"/>
      <c r="J15" s="29"/>
      <c r="K15" s="29" t="str">
        <f t="shared" si="0"/>
        <v/>
      </c>
      <c r="L15" s="29" t="str">
        <f t="shared" si="1"/>
        <v/>
      </c>
      <c r="M15" s="41"/>
    </row>
    <row r="16" ht="15" customHeight="1" spans="1:13">
      <c r="A16" s="25"/>
      <c r="B16" s="26"/>
      <c r="C16" s="26"/>
      <c r="D16" s="27"/>
      <c r="E16" s="27"/>
      <c r="F16" s="74"/>
      <c r="G16" s="31"/>
      <c r="H16" s="28"/>
      <c r="I16" s="31"/>
      <c r="J16" s="29"/>
      <c r="K16" s="29" t="str">
        <f t="shared" si="0"/>
        <v/>
      </c>
      <c r="L16" s="29" t="str">
        <f t="shared" si="1"/>
        <v/>
      </c>
      <c r="M16" s="41"/>
    </row>
    <row r="17" ht="15" customHeight="1" spans="1:13">
      <c r="A17" s="25"/>
      <c r="B17" s="26"/>
      <c r="C17" s="26"/>
      <c r="D17" s="27"/>
      <c r="E17" s="27"/>
      <c r="F17" s="74"/>
      <c r="G17" s="31"/>
      <c r="H17" s="28"/>
      <c r="I17" s="31"/>
      <c r="J17" s="29"/>
      <c r="K17" s="29" t="str">
        <f t="shared" si="0"/>
        <v/>
      </c>
      <c r="L17" s="29" t="str">
        <f t="shared" si="1"/>
        <v/>
      </c>
      <c r="M17" s="41"/>
    </row>
    <row r="18" ht="15" customHeight="1" spans="1:13">
      <c r="A18" s="25"/>
      <c r="B18" s="26"/>
      <c r="C18" s="26"/>
      <c r="D18" s="27"/>
      <c r="E18" s="27"/>
      <c r="F18" s="74"/>
      <c r="G18" s="31"/>
      <c r="H18" s="28"/>
      <c r="I18" s="31"/>
      <c r="J18" s="29"/>
      <c r="K18" s="29" t="str">
        <f t="shared" si="0"/>
        <v/>
      </c>
      <c r="L18" s="29" t="str">
        <f t="shared" si="1"/>
        <v/>
      </c>
      <c r="M18" s="41"/>
    </row>
    <row r="19" ht="15" customHeight="1" spans="1:13">
      <c r="A19" s="25"/>
      <c r="B19" s="26"/>
      <c r="C19" s="26"/>
      <c r="D19" s="27"/>
      <c r="E19" s="27"/>
      <c r="F19" s="74"/>
      <c r="G19" s="31"/>
      <c r="H19" s="28"/>
      <c r="I19" s="31"/>
      <c r="J19" s="29"/>
      <c r="K19" s="29" t="str">
        <f t="shared" si="0"/>
        <v/>
      </c>
      <c r="L19" s="29" t="str">
        <f t="shared" si="1"/>
        <v/>
      </c>
      <c r="M19" s="41"/>
    </row>
    <row r="20" ht="15" customHeight="1" spans="1:13">
      <c r="A20" s="25"/>
      <c r="B20" s="26"/>
      <c r="C20" s="26"/>
      <c r="D20" s="27"/>
      <c r="E20" s="27"/>
      <c r="F20" s="74"/>
      <c r="G20" s="31"/>
      <c r="H20" s="28"/>
      <c r="I20" s="31"/>
      <c r="J20" s="29"/>
      <c r="K20" s="29" t="str">
        <f t="shared" si="0"/>
        <v/>
      </c>
      <c r="L20" s="29" t="str">
        <f t="shared" si="1"/>
        <v/>
      </c>
      <c r="M20" s="41"/>
    </row>
    <row r="21" ht="15" customHeight="1" spans="1:13">
      <c r="A21" s="25"/>
      <c r="B21" s="26"/>
      <c r="C21" s="26"/>
      <c r="D21" s="27"/>
      <c r="E21" s="27"/>
      <c r="F21" s="74"/>
      <c r="G21" s="31"/>
      <c r="H21" s="28"/>
      <c r="I21" s="31"/>
      <c r="J21" s="29"/>
      <c r="K21" s="29" t="str">
        <f t="shared" si="0"/>
        <v/>
      </c>
      <c r="L21" s="29" t="str">
        <f t="shared" si="1"/>
        <v/>
      </c>
      <c r="M21" s="41"/>
    </row>
    <row r="22" ht="15" customHeight="1" spans="1:13">
      <c r="A22" s="25"/>
      <c r="B22" s="26"/>
      <c r="C22" s="26"/>
      <c r="D22" s="27"/>
      <c r="E22" s="27"/>
      <c r="F22" s="74"/>
      <c r="G22" s="31"/>
      <c r="H22" s="28"/>
      <c r="I22" s="31"/>
      <c r="J22" s="29"/>
      <c r="K22" s="29" t="str">
        <f t="shared" si="0"/>
        <v/>
      </c>
      <c r="L22" s="29" t="str">
        <f t="shared" si="1"/>
        <v/>
      </c>
      <c r="M22" s="41"/>
    </row>
    <row r="23" ht="15" customHeight="1" spans="1:13">
      <c r="A23" s="25"/>
      <c r="B23" s="26"/>
      <c r="C23" s="26"/>
      <c r="D23" s="27"/>
      <c r="E23" s="27"/>
      <c r="F23" s="74"/>
      <c r="G23" s="31"/>
      <c r="H23" s="28"/>
      <c r="I23" s="31"/>
      <c r="J23" s="29"/>
      <c r="K23" s="29" t="str">
        <f t="shared" si="0"/>
        <v/>
      </c>
      <c r="L23" s="29" t="str">
        <f t="shared" si="1"/>
        <v/>
      </c>
      <c r="M23" s="41"/>
    </row>
    <row r="24" ht="15" customHeight="1" spans="1:13">
      <c r="A24" s="25"/>
      <c r="B24" s="26"/>
      <c r="C24" s="26"/>
      <c r="D24" s="27"/>
      <c r="E24" s="27"/>
      <c r="F24" s="74"/>
      <c r="G24" s="31"/>
      <c r="H24" s="28"/>
      <c r="I24" s="31"/>
      <c r="J24" s="29"/>
      <c r="K24" s="29" t="str">
        <f t="shared" si="0"/>
        <v/>
      </c>
      <c r="L24" s="29" t="str">
        <f t="shared" si="1"/>
        <v/>
      </c>
      <c r="M24" s="41"/>
    </row>
    <row r="25" ht="15" customHeight="1" spans="1:13">
      <c r="A25" s="25"/>
      <c r="B25" s="26"/>
      <c r="C25" s="26"/>
      <c r="D25" s="27"/>
      <c r="E25" s="27"/>
      <c r="F25" s="74"/>
      <c r="G25" s="31"/>
      <c r="H25" s="28"/>
      <c r="I25" s="31"/>
      <c r="J25" s="29"/>
      <c r="K25" s="29" t="str">
        <f t="shared" si="0"/>
        <v/>
      </c>
      <c r="L25" s="29" t="str">
        <f t="shared" si="1"/>
        <v/>
      </c>
      <c r="M25" s="41"/>
    </row>
    <row r="26" ht="15" customHeight="1" spans="1:13">
      <c r="A26" s="25"/>
      <c r="B26" s="26"/>
      <c r="C26" s="26"/>
      <c r="D26" s="27"/>
      <c r="E26" s="27"/>
      <c r="F26" s="74"/>
      <c r="G26" s="31"/>
      <c r="H26" s="28"/>
      <c r="I26" s="31"/>
      <c r="J26" s="29"/>
      <c r="K26" s="29" t="str">
        <f t="shared" si="0"/>
        <v/>
      </c>
      <c r="L26" s="29" t="str">
        <f t="shared" si="1"/>
        <v/>
      </c>
      <c r="M26" s="41"/>
    </row>
    <row r="27" ht="15" customHeight="1" spans="1:13">
      <c r="A27" s="25"/>
      <c r="B27" s="26"/>
      <c r="C27" s="26"/>
      <c r="D27" s="27"/>
      <c r="E27" s="27"/>
      <c r="F27" s="74"/>
      <c r="G27" s="31"/>
      <c r="H27" s="28"/>
      <c r="I27" s="31"/>
      <c r="J27" s="29"/>
      <c r="K27" s="29" t="str">
        <f t="shared" si="0"/>
        <v/>
      </c>
      <c r="L27" s="29" t="str">
        <f t="shared" si="1"/>
        <v/>
      </c>
      <c r="M27" s="41"/>
    </row>
    <row r="28" ht="15" customHeight="1" spans="1:13">
      <c r="A28" s="25"/>
      <c r="B28" s="26"/>
      <c r="C28" s="26"/>
      <c r="D28" s="27"/>
      <c r="E28" s="27"/>
      <c r="F28" s="74"/>
      <c r="G28" s="31"/>
      <c r="H28" s="28"/>
      <c r="I28" s="31"/>
      <c r="J28" s="29"/>
      <c r="K28" s="29" t="str">
        <f t="shared" si="0"/>
        <v/>
      </c>
      <c r="L28" s="29" t="str">
        <f t="shared" si="1"/>
        <v/>
      </c>
      <c r="M28" s="41"/>
    </row>
    <row r="29" ht="15" customHeight="1" spans="1:13">
      <c r="A29" s="25"/>
      <c r="B29" s="26"/>
      <c r="C29" s="26"/>
      <c r="D29" s="27"/>
      <c r="E29" s="27"/>
      <c r="F29" s="74"/>
      <c r="G29" s="31"/>
      <c r="H29" s="28"/>
      <c r="I29" s="31"/>
      <c r="J29" s="29"/>
      <c r="K29" s="29" t="str">
        <f t="shared" si="0"/>
        <v/>
      </c>
      <c r="L29" s="29" t="str">
        <f t="shared" si="1"/>
        <v/>
      </c>
      <c r="M29" s="41"/>
    </row>
    <row r="30" ht="15" customHeight="1" spans="1:13">
      <c r="A30" s="25"/>
      <c r="B30" s="26"/>
      <c r="C30" s="26"/>
      <c r="D30" s="27"/>
      <c r="E30" s="27"/>
      <c r="F30" s="74"/>
      <c r="G30" s="31"/>
      <c r="H30" s="28"/>
      <c r="I30" s="31"/>
      <c r="J30" s="29"/>
      <c r="K30" s="29" t="str">
        <f t="shared" si="0"/>
        <v/>
      </c>
      <c r="L30" s="29" t="str">
        <f t="shared" si="1"/>
        <v/>
      </c>
      <c r="M30" s="41"/>
    </row>
    <row r="31" s="14" customFormat="1" ht="15" customHeight="1" spans="1:13">
      <c r="A31" s="32" t="s">
        <v>334</v>
      </c>
      <c r="B31" s="33"/>
      <c r="C31" s="104"/>
      <c r="D31" s="27"/>
      <c r="E31" s="27"/>
      <c r="F31" s="80"/>
      <c r="G31" s="31"/>
      <c r="H31" s="35">
        <f>SUM(H7:H30)</f>
        <v>0</v>
      </c>
      <c r="I31" s="36">
        <f>SUM(I7:I30)</f>
        <v>0</v>
      </c>
      <c r="J31" s="37">
        <f>SUM(J7:J30)</f>
        <v>0</v>
      </c>
      <c r="K31" s="37" t="str">
        <f t="shared" si="0"/>
        <v/>
      </c>
      <c r="L31" s="37" t="str">
        <f t="shared" si="1"/>
        <v/>
      </c>
      <c r="M31" s="42"/>
    </row>
  </sheetData>
  <mergeCells count="3">
    <mergeCell ref="A2:M2"/>
    <mergeCell ref="A3:M3"/>
    <mergeCell ref="A31:B31"/>
  </mergeCells>
  <hyperlinks>
    <hyperlink ref="A1" location="索引目录!E10" display="返回索引页"/>
    <hyperlink ref="B1" location="交易性金融资产汇总!B8" display="返回"/>
  </hyperlinks>
  <printOptions horizontalCentered="1"/>
  <pageMargins left="0.156944444444444" right="0.156944444444444" top="0.984027777777778" bottom="0.786805555555556" header="0.984027777777778" footer="0.393055555555556"/>
  <pageSetup paperSize="9" fitToHeight="0" orientation="landscape"/>
  <headerFooter alignWithMargins="0">
    <oddHeader>&amp;R&amp;10</oddHeader>
    <oddFooter>&amp;L&amp;"宋体"&amp;9被评估单位填表人：
填表日期：      年   月   日&amp;C&amp;"宋体"&amp;9评估人员：
&amp;R&amp;"宋体"&amp;9共&amp;N页，第&amp;P页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M31"/>
  <sheetViews>
    <sheetView zoomScale="90" zoomScaleNormal="90" workbookViewId="0">
      <pane ySplit="6" topLeftCell="A13" activePane="bottomLeft" state="frozen"/>
      <selection/>
      <selection pane="bottomLeft" activeCell="B1" sqref="B1"/>
    </sheetView>
  </sheetViews>
  <sheetFormatPr defaultColWidth="9" defaultRowHeight="15.75" customHeight="1"/>
  <cols>
    <col min="1" max="1" width="7.625" style="15" customWidth="1"/>
    <col min="2" max="2" width="16.625" style="15" customWidth="1"/>
    <col min="3" max="3" width="11.625" style="15" customWidth="1"/>
    <col min="4" max="5" width="8.25" style="15" customWidth="1"/>
    <col min="6" max="6" width="9.25" style="15" customWidth="1"/>
    <col min="7" max="7" width="13.25" style="15" hidden="1" customWidth="1" outlineLevel="1"/>
    <col min="8" max="8" width="13.625" style="15" customWidth="1" collapsed="1"/>
    <col min="9" max="9" width="12" style="15" customWidth="1"/>
    <col min="10" max="10" width="13.625" style="15" customWidth="1"/>
    <col min="11" max="11" width="10" style="15" customWidth="1"/>
    <col min="12" max="12" width="7.75" style="15" customWidth="1"/>
    <col min="13" max="16384" width="9" style="15"/>
  </cols>
  <sheetData>
    <row r="1" s="85" customFormat="1" ht="11.25" spans="1:12">
      <c r="A1" s="90" t="s">
        <v>288</v>
      </c>
      <c r="B1" s="86" t="s">
        <v>289</v>
      </c>
      <c r="C1" s="87"/>
      <c r="D1" s="87"/>
      <c r="E1" s="87"/>
      <c r="F1" s="87"/>
      <c r="G1" s="87"/>
      <c r="H1" s="87"/>
      <c r="I1" s="87"/>
      <c r="J1" s="87"/>
      <c r="K1" s="87"/>
      <c r="L1" s="87"/>
    </row>
    <row r="2" s="12" customFormat="1" ht="30" customHeight="1" spans="1:13">
      <c r="A2" s="19" t="s">
        <v>341</v>
      </c>
      <c r="B2" s="19"/>
      <c r="C2" s="19"/>
      <c r="D2" s="19"/>
      <c r="E2" s="19"/>
      <c r="F2" s="19"/>
      <c r="G2" s="19"/>
      <c r="H2" s="19"/>
      <c r="I2" s="19"/>
      <c r="J2" s="19"/>
      <c r="K2" s="19"/>
      <c r="L2" s="19"/>
      <c r="M2" s="19"/>
    </row>
    <row r="3" ht="15" customHeight="1" spans="1:13">
      <c r="A3" s="20" t="str">
        <f>CONCATENATE(封面!D9,封面!F9,封面!G9,封面!H9,封面!I9,封面!J9,封面!K9)</f>
        <v>评估基准日：2024年9月30日</v>
      </c>
      <c r="B3" s="20"/>
      <c r="C3" s="20"/>
      <c r="D3" s="20"/>
      <c r="E3" s="20"/>
      <c r="F3" s="20"/>
      <c r="G3" s="20"/>
      <c r="H3" s="20"/>
      <c r="I3" s="20"/>
      <c r="J3" s="20"/>
      <c r="K3" s="20"/>
      <c r="L3" s="20"/>
      <c r="M3" s="20"/>
    </row>
    <row r="4" ht="15" customHeight="1" spans="1:13">
      <c r="A4" s="20"/>
      <c r="B4" s="20"/>
      <c r="C4" s="20"/>
      <c r="D4" s="20"/>
      <c r="E4" s="20"/>
      <c r="F4" s="20"/>
      <c r="G4" s="20"/>
      <c r="H4" s="20"/>
      <c r="I4" s="38"/>
      <c r="J4" s="38"/>
      <c r="K4" s="38"/>
      <c r="L4" s="38"/>
      <c r="M4" s="40" t="s">
        <v>342</v>
      </c>
    </row>
    <row r="5" ht="15" customHeight="1" spans="1:13">
      <c r="A5" s="21" t="str">
        <f>封面!D7&amp;封面!F7</f>
        <v>被评估单位：杭州宏逸柳溪旅游发展有限公司</v>
      </c>
      <c r="M5" s="40" t="s">
        <v>292</v>
      </c>
    </row>
    <row r="6" s="13" customFormat="1" ht="25.15" customHeight="1" spans="1:13">
      <c r="A6" s="22" t="s">
        <v>293</v>
      </c>
      <c r="B6" s="22" t="s">
        <v>343</v>
      </c>
      <c r="C6" s="22" t="s">
        <v>344</v>
      </c>
      <c r="D6" s="22" t="s">
        <v>345</v>
      </c>
      <c r="E6" s="22" t="s">
        <v>330</v>
      </c>
      <c r="F6" s="22" t="s">
        <v>332</v>
      </c>
      <c r="G6" s="23" t="s">
        <v>298</v>
      </c>
      <c r="H6" s="33" t="s">
        <v>299</v>
      </c>
      <c r="I6" s="22" t="s">
        <v>346</v>
      </c>
      <c r="J6" s="22" t="s">
        <v>300</v>
      </c>
      <c r="K6" s="22" t="s">
        <v>301</v>
      </c>
      <c r="L6" s="22" t="s">
        <v>302</v>
      </c>
      <c r="M6" s="22" t="s">
        <v>303</v>
      </c>
    </row>
    <row r="7" ht="15" customHeight="1" spans="1:13">
      <c r="A7" s="25"/>
      <c r="B7" s="26"/>
      <c r="C7" s="26"/>
      <c r="D7" s="208"/>
      <c r="E7" s="27"/>
      <c r="F7" s="304"/>
      <c r="G7" s="28"/>
      <c r="H7" s="31"/>
      <c r="I7" s="29"/>
      <c r="J7" s="29"/>
      <c r="K7" s="67" t="str">
        <f>IF(OR(AND(H7=0,J7=0),J7=0),"",J7-H7)</f>
        <v/>
      </c>
      <c r="L7" s="67" t="str">
        <f>IF(ISERROR(K7/H7),"",K7/ABS(H7)*100)</f>
        <v/>
      </c>
      <c r="M7" s="41"/>
    </row>
    <row r="8" ht="15" customHeight="1" spans="1:13">
      <c r="A8" s="25"/>
      <c r="B8" s="26"/>
      <c r="C8" s="26"/>
      <c r="D8" s="208"/>
      <c r="E8" s="27"/>
      <c r="F8" s="304"/>
      <c r="G8" s="28"/>
      <c r="H8" s="31"/>
      <c r="I8" s="29"/>
      <c r="J8" s="29"/>
      <c r="K8" s="29" t="str">
        <f t="shared" ref="K8:K31" si="0">IF(OR(AND(H8=0,J8=0),J8=0),"",J8-H8)</f>
        <v/>
      </c>
      <c r="L8" s="29" t="str">
        <f t="shared" ref="L8:L31" si="1">IF(ISERROR(K8/H8),"",K8/ABS(H8)*100)</f>
        <v/>
      </c>
      <c r="M8" s="41"/>
    </row>
    <row r="9" ht="15" customHeight="1" spans="1:13">
      <c r="A9" s="25"/>
      <c r="B9" s="26"/>
      <c r="C9" s="26"/>
      <c r="D9" s="208"/>
      <c r="E9" s="27"/>
      <c r="F9" s="304"/>
      <c r="G9" s="28"/>
      <c r="H9" s="31"/>
      <c r="I9" s="29"/>
      <c r="J9" s="29"/>
      <c r="K9" s="29" t="str">
        <f t="shared" si="0"/>
        <v/>
      </c>
      <c r="L9" s="29" t="str">
        <f t="shared" si="1"/>
        <v/>
      </c>
      <c r="M9" s="41"/>
    </row>
    <row r="10" ht="15" customHeight="1" spans="1:13">
      <c r="A10" s="25"/>
      <c r="B10" s="26"/>
      <c r="C10" s="26"/>
      <c r="D10" s="208"/>
      <c r="E10" s="27"/>
      <c r="F10" s="304"/>
      <c r="G10" s="28"/>
      <c r="H10" s="31"/>
      <c r="I10" s="29"/>
      <c r="J10" s="29"/>
      <c r="K10" s="29" t="str">
        <f t="shared" si="0"/>
        <v/>
      </c>
      <c r="L10" s="29" t="str">
        <f t="shared" si="1"/>
        <v/>
      </c>
      <c r="M10" s="41"/>
    </row>
    <row r="11" ht="15" customHeight="1" spans="1:13">
      <c r="A11" s="25"/>
      <c r="B11" s="26"/>
      <c r="C11" s="26"/>
      <c r="D11" s="208"/>
      <c r="E11" s="27"/>
      <c r="F11" s="304"/>
      <c r="G11" s="28" t="s">
        <v>347</v>
      </c>
      <c r="H11" s="31"/>
      <c r="I11" s="29"/>
      <c r="J11" s="29"/>
      <c r="K11" s="29" t="str">
        <f t="shared" si="0"/>
        <v/>
      </c>
      <c r="L11" s="29" t="str">
        <f t="shared" si="1"/>
        <v/>
      </c>
      <c r="M11" s="41"/>
    </row>
    <row r="12" ht="15" customHeight="1" spans="1:13">
      <c r="A12" s="25"/>
      <c r="B12" s="26"/>
      <c r="C12" s="26"/>
      <c r="D12" s="208"/>
      <c r="E12" s="27"/>
      <c r="F12" s="304"/>
      <c r="G12" s="28"/>
      <c r="H12" s="31"/>
      <c r="I12" s="29"/>
      <c r="J12" s="29"/>
      <c r="K12" s="29" t="str">
        <f t="shared" si="0"/>
        <v/>
      </c>
      <c r="L12" s="29" t="str">
        <f t="shared" si="1"/>
        <v/>
      </c>
      <c r="M12" s="41"/>
    </row>
    <row r="13" ht="15" customHeight="1" spans="1:13">
      <c r="A13" s="25"/>
      <c r="B13" s="26"/>
      <c r="C13" s="26"/>
      <c r="D13" s="208"/>
      <c r="E13" s="27"/>
      <c r="F13" s="304"/>
      <c r="G13" s="28"/>
      <c r="H13" s="31"/>
      <c r="I13" s="29"/>
      <c r="J13" s="29"/>
      <c r="K13" s="29" t="str">
        <f t="shared" si="0"/>
        <v/>
      </c>
      <c r="L13" s="29" t="str">
        <f t="shared" si="1"/>
        <v/>
      </c>
      <c r="M13" s="41"/>
    </row>
    <row r="14" ht="15" customHeight="1" spans="1:13">
      <c r="A14" s="25"/>
      <c r="B14" s="26"/>
      <c r="C14" s="26"/>
      <c r="D14" s="208"/>
      <c r="E14" s="27"/>
      <c r="F14" s="304"/>
      <c r="G14" s="28"/>
      <c r="H14" s="31"/>
      <c r="I14" s="29"/>
      <c r="J14" s="29"/>
      <c r="K14" s="29" t="str">
        <f t="shared" si="0"/>
        <v/>
      </c>
      <c r="L14" s="29" t="str">
        <f t="shared" si="1"/>
        <v/>
      </c>
      <c r="M14" s="41"/>
    </row>
    <row r="15" ht="15" customHeight="1" spans="1:13">
      <c r="A15" s="25"/>
      <c r="B15" s="26"/>
      <c r="C15" s="26"/>
      <c r="D15" s="208"/>
      <c r="E15" s="27"/>
      <c r="F15" s="304"/>
      <c r="G15" s="28"/>
      <c r="H15" s="31"/>
      <c r="I15" s="29"/>
      <c r="J15" s="29"/>
      <c r="K15" s="29" t="str">
        <f t="shared" si="0"/>
        <v/>
      </c>
      <c r="L15" s="29" t="str">
        <f t="shared" si="1"/>
        <v/>
      </c>
      <c r="M15" s="41"/>
    </row>
    <row r="16" ht="15" customHeight="1" spans="1:13">
      <c r="A16" s="25"/>
      <c r="B16" s="26"/>
      <c r="C16" s="26"/>
      <c r="D16" s="208"/>
      <c r="E16" s="27"/>
      <c r="F16" s="304"/>
      <c r="G16" s="28"/>
      <c r="H16" s="31"/>
      <c r="I16" s="29"/>
      <c r="J16" s="29"/>
      <c r="K16" s="29" t="str">
        <f t="shared" si="0"/>
        <v/>
      </c>
      <c r="L16" s="29" t="str">
        <f t="shared" si="1"/>
        <v/>
      </c>
      <c r="M16" s="41"/>
    </row>
    <row r="17" ht="15" customHeight="1" spans="1:13">
      <c r="A17" s="25"/>
      <c r="B17" s="26"/>
      <c r="C17" s="26"/>
      <c r="D17" s="208"/>
      <c r="E17" s="27"/>
      <c r="F17" s="304"/>
      <c r="G17" s="28"/>
      <c r="H17" s="31"/>
      <c r="I17" s="29"/>
      <c r="J17" s="29"/>
      <c r="K17" s="29" t="str">
        <f t="shared" si="0"/>
        <v/>
      </c>
      <c r="L17" s="29" t="str">
        <f t="shared" si="1"/>
        <v/>
      </c>
      <c r="M17" s="41"/>
    </row>
    <row r="18" ht="15" customHeight="1" spans="1:13">
      <c r="A18" s="25"/>
      <c r="B18" s="26"/>
      <c r="C18" s="26"/>
      <c r="D18" s="208"/>
      <c r="E18" s="27"/>
      <c r="F18" s="304"/>
      <c r="G18" s="28"/>
      <c r="H18" s="31"/>
      <c r="I18" s="29"/>
      <c r="J18" s="29"/>
      <c r="K18" s="29" t="str">
        <f t="shared" si="0"/>
        <v/>
      </c>
      <c r="L18" s="29" t="str">
        <f t="shared" si="1"/>
        <v/>
      </c>
      <c r="M18" s="41"/>
    </row>
    <row r="19" ht="15" customHeight="1" spans="1:13">
      <c r="A19" s="25"/>
      <c r="B19" s="26"/>
      <c r="C19" s="26"/>
      <c r="D19" s="208"/>
      <c r="E19" s="27"/>
      <c r="F19" s="304"/>
      <c r="G19" s="28"/>
      <c r="H19" s="31"/>
      <c r="I19" s="29"/>
      <c r="J19" s="29"/>
      <c r="K19" s="29" t="str">
        <f t="shared" si="0"/>
        <v/>
      </c>
      <c r="L19" s="29" t="str">
        <f t="shared" si="1"/>
        <v/>
      </c>
      <c r="M19" s="41"/>
    </row>
    <row r="20" ht="15" customHeight="1" spans="1:13">
      <c r="A20" s="25"/>
      <c r="B20" s="26"/>
      <c r="C20" s="26"/>
      <c r="D20" s="208"/>
      <c r="E20" s="27"/>
      <c r="F20" s="304"/>
      <c r="G20" s="28"/>
      <c r="H20" s="31"/>
      <c r="I20" s="29"/>
      <c r="J20" s="29"/>
      <c r="K20" s="29" t="str">
        <f t="shared" si="0"/>
        <v/>
      </c>
      <c r="L20" s="29" t="str">
        <f t="shared" si="1"/>
        <v/>
      </c>
      <c r="M20" s="41"/>
    </row>
    <row r="21" ht="15" customHeight="1" spans="1:13">
      <c r="A21" s="25"/>
      <c r="B21" s="26"/>
      <c r="C21" s="26"/>
      <c r="D21" s="208"/>
      <c r="E21" s="27"/>
      <c r="F21" s="304"/>
      <c r="G21" s="28"/>
      <c r="H21" s="31"/>
      <c r="I21" s="29"/>
      <c r="J21" s="29"/>
      <c r="K21" s="29" t="str">
        <f t="shared" si="0"/>
        <v/>
      </c>
      <c r="L21" s="29" t="str">
        <f t="shared" si="1"/>
        <v/>
      </c>
      <c r="M21" s="41"/>
    </row>
    <row r="22" ht="15" customHeight="1" spans="1:13">
      <c r="A22" s="25"/>
      <c r="B22" s="26"/>
      <c r="C22" s="26"/>
      <c r="D22" s="208"/>
      <c r="E22" s="27"/>
      <c r="F22" s="304"/>
      <c r="G22" s="28"/>
      <c r="H22" s="31"/>
      <c r="I22" s="29"/>
      <c r="J22" s="29"/>
      <c r="K22" s="29" t="str">
        <f t="shared" si="0"/>
        <v/>
      </c>
      <c r="L22" s="29" t="str">
        <f t="shared" si="1"/>
        <v/>
      </c>
      <c r="M22" s="41"/>
    </row>
    <row r="23" ht="15" customHeight="1" spans="1:13">
      <c r="A23" s="25"/>
      <c r="B23" s="26"/>
      <c r="C23" s="26"/>
      <c r="D23" s="208"/>
      <c r="E23" s="27"/>
      <c r="F23" s="304"/>
      <c r="G23" s="28"/>
      <c r="H23" s="31"/>
      <c r="I23" s="29"/>
      <c r="J23" s="29"/>
      <c r="K23" s="29" t="str">
        <f t="shared" si="0"/>
        <v/>
      </c>
      <c r="L23" s="29" t="str">
        <f t="shared" si="1"/>
        <v/>
      </c>
      <c r="M23" s="41"/>
    </row>
    <row r="24" ht="15" customHeight="1" spans="1:13">
      <c r="A24" s="25"/>
      <c r="B24" s="26"/>
      <c r="C24" s="26"/>
      <c r="D24" s="208"/>
      <c r="E24" s="27"/>
      <c r="F24" s="304"/>
      <c r="G24" s="28"/>
      <c r="H24" s="31"/>
      <c r="I24" s="29"/>
      <c r="J24" s="29"/>
      <c r="K24" s="29" t="str">
        <f t="shared" si="0"/>
        <v/>
      </c>
      <c r="L24" s="29" t="str">
        <f t="shared" si="1"/>
        <v/>
      </c>
      <c r="M24" s="41"/>
    </row>
    <row r="25" ht="15" customHeight="1" spans="1:13">
      <c r="A25" s="25"/>
      <c r="B25" s="26"/>
      <c r="C25" s="26"/>
      <c r="D25" s="208"/>
      <c r="E25" s="27"/>
      <c r="F25" s="304"/>
      <c r="G25" s="28"/>
      <c r="H25" s="31"/>
      <c r="I25" s="29"/>
      <c r="J25" s="29"/>
      <c r="K25" s="29" t="str">
        <f t="shared" si="0"/>
        <v/>
      </c>
      <c r="L25" s="29" t="str">
        <f t="shared" si="1"/>
        <v/>
      </c>
      <c r="M25" s="41"/>
    </row>
    <row r="26" ht="15" customHeight="1" spans="1:13">
      <c r="A26" s="25"/>
      <c r="B26" s="26"/>
      <c r="C26" s="26"/>
      <c r="D26" s="208"/>
      <c r="E26" s="27"/>
      <c r="F26" s="304"/>
      <c r="G26" s="28"/>
      <c r="H26" s="31"/>
      <c r="I26" s="29"/>
      <c r="J26" s="29"/>
      <c r="K26" s="29" t="str">
        <f t="shared" si="0"/>
        <v/>
      </c>
      <c r="L26" s="29" t="str">
        <f t="shared" si="1"/>
        <v/>
      </c>
      <c r="M26" s="41"/>
    </row>
    <row r="27" ht="15" customHeight="1" spans="1:13">
      <c r="A27" s="25"/>
      <c r="B27" s="26"/>
      <c r="C27" s="26"/>
      <c r="D27" s="208"/>
      <c r="E27" s="27"/>
      <c r="F27" s="304"/>
      <c r="G27" s="28"/>
      <c r="H27" s="31"/>
      <c r="I27" s="29"/>
      <c r="J27" s="29"/>
      <c r="K27" s="29" t="str">
        <f t="shared" si="0"/>
        <v/>
      </c>
      <c r="L27" s="29" t="str">
        <f t="shared" si="1"/>
        <v/>
      </c>
      <c r="M27" s="41"/>
    </row>
    <row r="28" ht="15" customHeight="1" spans="1:13">
      <c r="A28" s="25"/>
      <c r="B28" s="26"/>
      <c r="C28" s="26"/>
      <c r="D28" s="208"/>
      <c r="E28" s="27"/>
      <c r="F28" s="304"/>
      <c r="G28" s="28"/>
      <c r="H28" s="31"/>
      <c r="I28" s="29"/>
      <c r="J28" s="29"/>
      <c r="K28" s="29" t="str">
        <f t="shared" si="0"/>
        <v/>
      </c>
      <c r="L28" s="29" t="str">
        <f t="shared" si="1"/>
        <v/>
      </c>
      <c r="M28" s="41"/>
    </row>
    <row r="29" ht="15" customHeight="1" spans="1:13">
      <c r="A29" s="25"/>
      <c r="B29" s="26"/>
      <c r="C29" s="26"/>
      <c r="D29" s="208"/>
      <c r="E29" s="27"/>
      <c r="F29" s="304"/>
      <c r="G29" s="28"/>
      <c r="H29" s="31"/>
      <c r="I29" s="29"/>
      <c r="J29" s="29"/>
      <c r="K29" s="29" t="str">
        <f t="shared" si="0"/>
        <v/>
      </c>
      <c r="L29" s="29" t="str">
        <f t="shared" si="1"/>
        <v/>
      </c>
      <c r="M29" s="41"/>
    </row>
    <row r="30" ht="15" customHeight="1" spans="1:13">
      <c r="A30" s="25"/>
      <c r="B30" s="26"/>
      <c r="C30" s="26"/>
      <c r="D30" s="208"/>
      <c r="E30" s="27"/>
      <c r="F30" s="304"/>
      <c r="G30" s="28"/>
      <c r="H30" s="31"/>
      <c r="I30" s="29"/>
      <c r="J30" s="29"/>
      <c r="K30" s="29" t="str">
        <f t="shared" si="0"/>
        <v/>
      </c>
      <c r="L30" s="29" t="str">
        <f t="shared" si="1"/>
        <v/>
      </c>
      <c r="M30" s="41"/>
    </row>
    <row r="31" s="14" customFormat="1" ht="15" customHeight="1" spans="1:13">
      <c r="A31" s="32" t="s">
        <v>334</v>
      </c>
      <c r="B31" s="33"/>
      <c r="C31" s="104"/>
      <c r="D31" s="209"/>
      <c r="E31" s="42"/>
      <c r="F31" s="305"/>
      <c r="G31" s="35">
        <f>SUM(G7:G30)</f>
        <v>0</v>
      </c>
      <c r="H31" s="36">
        <f>SUM(H7:H30)</f>
        <v>0</v>
      </c>
      <c r="I31" s="37"/>
      <c r="J31" s="37">
        <f>SUM(J7:J30)</f>
        <v>0</v>
      </c>
      <c r="K31" s="37" t="str">
        <f t="shared" si="0"/>
        <v/>
      </c>
      <c r="L31" s="37" t="str">
        <f t="shared" si="1"/>
        <v/>
      </c>
      <c r="M31" s="42"/>
    </row>
  </sheetData>
  <mergeCells count="3">
    <mergeCell ref="A2:M2"/>
    <mergeCell ref="A3:M3"/>
    <mergeCell ref="A31:B31"/>
  </mergeCells>
  <hyperlinks>
    <hyperlink ref="B1" location="交易性金融资产汇总!B9" display="返回"/>
    <hyperlink ref="A1" location="索引目录!E11"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31"/>
  <sheetViews>
    <sheetView zoomScale="90" zoomScaleNormal="90" workbookViewId="0">
      <selection activeCell="B1" sqref="B1"/>
    </sheetView>
  </sheetViews>
  <sheetFormatPr defaultColWidth="9" defaultRowHeight="15.75" customHeight="1"/>
  <cols>
    <col min="1" max="1" width="7.625" style="15" customWidth="1"/>
    <col min="2" max="2" width="20" style="15" customWidth="1"/>
    <col min="3" max="3" width="11.625" style="15" customWidth="1"/>
    <col min="4" max="4" width="11.25" style="15" customWidth="1"/>
    <col min="5" max="5" width="8.25" style="15" customWidth="1"/>
    <col min="6" max="6" width="13.25" style="15" hidden="1" customWidth="1" outlineLevel="1"/>
    <col min="7" max="7" width="16.25" style="15" customWidth="1" collapsed="1"/>
    <col min="8" max="8" width="16.625" style="15" customWidth="1"/>
    <col min="9" max="9" width="10" style="15" customWidth="1"/>
    <col min="10" max="10" width="9.625" style="15" customWidth="1"/>
    <col min="11" max="11" width="13.375" style="15" customWidth="1"/>
    <col min="12" max="16382" width="9" style="15"/>
    <col min="16383" max="16384" width="9" style="54"/>
  </cols>
  <sheetData>
    <row r="1" s="85" customFormat="1" ht="11.25" spans="1:10">
      <c r="A1" s="86" t="s">
        <v>268</v>
      </c>
      <c r="B1" s="86" t="s">
        <v>289</v>
      </c>
      <c r="C1" s="87"/>
      <c r="D1" s="87"/>
      <c r="E1" s="87"/>
      <c r="F1" s="87"/>
      <c r="G1" s="87"/>
      <c r="H1" s="87"/>
      <c r="I1" s="87"/>
      <c r="J1" s="87"/>
    </row>
    <row r="2" s="12" customFormat="1" ht="30" customHeight="1" spans="1:11">
      <c r="A2" s="19" t="s">
        <v>348</v>
      </c>
      <c r="B2" s="19"/>
      <c r="C2" s="19"/>
      <c r="D2" s="19"/>
      <c r="E2" s="19"/>
      <c r="F2" s="19"/>
      <c r="G2" s="19"/>
      <c r="H2" s="19"/>
      <c r="I2" s="19"/>
      <c r="J2" s="19"/>
      <c r="K2" s="19"/>
    </row>
    <row r="3" s="15" customFormat="1" ht="15" customHeight="1" spans="1:11">
      <c r="A3" s="20" t="str">
        <f>CONCATENATE(封面!D9,封面!F9,封面!G9,封面!H9,封面!I9,封面!J9,封面!K9)</f>
        <v>评估基准日：2024年9月30日</v>
      </c>
      <c r="B3" s="20"/>
      <c r="C3" s="20"/>
      <c r="D3" s="20"/>
      <c r="E3" s="20"/>
      <c r="F3" s="20"/>
      <c r="G3" s="20"/>
      <c r="H3" s="20"/>
      <c r="I3" s="20"/>
      <c r="J3" s="20"/>
      <c r="K3" s="20"/>
    </row>
    <row r="4" s="15" customFormat="1" ht="15" customHeight="1" spans="1:11">
      <c r="A4" s="20"/>
      <c r="B4" s="20"/>
      <c r="C4" s="20"/>
      <c r="D4" s="20"/>
      <c r="E4" s="20"/>
      <c r="F4" s="20"/>
      <c r="G4" s="20"/>
      <c r="H4" s="38"/>
      <c r="I4" s="38"/>
      <c r="J4" s="38"/>
      <c r="K4" s="40" t="s">
        <v>349</v>
      </c>
    </row>
    <row r="5" s="15" customFormat="1" ht="15" customHeight="1" spans="1:11">
      <c r="A5" s="21" t="str">
        <f>封面!D7&amp;封面!F7</f>
        <v>被评估单位：杭州宏逸柳溪旅游发展有限公司</v>
      </c>
      <c r="K5" s="40" t="s">
        <v>292</v>
      </c>
    </row>
    <row r="6" s="13" customFormat="1" ht="25.15" customHeight="1" spans="1:11">
      <c r="A6" s="22" t="s">
        <v>293</v>
      </c>
      <c r="B6" s="22" t="s">
        <v>350</v>
      </c>
      <c r="C6" s="22" t="s">
        <v>351</v>
      </c>
      <c r="D6" s="22" t="s">
        <v>352</v>
      </c>
      <c r="E6" s="22" t="s">
        <v>353</v>
      </c>
      <c r="F6" s="23" t="s">
        <v>298</v>
      </c>
      <c r="G6" s="33" t="s">
        <v>299</v>
      </c>
      <c r="H6" s="22" t="s">
        <v>300</v>
      </c>
      <c r="I6" s="22" t="s">
        <v>301</v>
      </c>
      <c r="J6" s="22" t="s">
        <v>302</v>
      </c>
      <c r="K6" s="22" t="s">
        <v>303</v>
      </c>
    </row>
    <row r="7" s="15" customFormat="1" ht="15" customHeight="1" spans="1:11">
      <c r="A7" s="25"/>
      <c r="B7" s="26"/>
      <c r="C7" s="27"/>
      <c r="D7" s="208"/>
      <c r="E7" s="31"/>
      <c r="F7" s="28"/>
      <c r="G7" s="31"/>
      <c r="H7" s="29"/>
      <c r="I7" s="67" t="str">
        <f>IF(OR(AND(G7=0,H7=0),H7=0),"",H7-G7)</f>
        <v/>
      </c>
      <c r="J7" s="67" t="str">
        <f>IF(ISERROR(I7/G7),"",I7/ABS(G7)*100)</f>
        <v/>
      </c>
      <c r="K7" s="41"/>
    </row>
    <row r="8" s="15" customFormat="1" ht="15" customHeight="1" spans="1:11">
      <c r="A8" s="25"/>
      <c r="B8" s="26"/>
      <c r="C8" s="27"/>
      <c r="D8" s="208"/>
      <c r="E8" s="31"/>
      <c r="F8" s="28"/>
      <c r="G8" s="31"/>
      <c r="H8" s="29"/>
      <c r="I8" s="29" t="str">
        <f t="shared" ref="I8:I31" si="0">IF(OR(AND(G8=0,H8=0),H8=0),"",H8-G8)</f>
        <v/>
      </c>
      <c r="J8" s="29" t="str">
        <f t="shared" ref="J8:J31" si="1">IF(ISERROR(I8/G8),"",I8/ABS(G8)*100)</f>
        <v/>
      </c>
      <c r="K8" s="41"/>
    </row>
    <row r="9" s="15" customFormat="1" ht="15" customHeight="1" spans="1:11">
      <c r="A9" s="25"/>
      <c r="B9" s="26"/>
      <c r="C9" s="27"/>
      <c r="D9" s="208"/>
      <c r="E9" s="31"/>
      <c r="F9" s="28"/>
      <c r="G9" s="31"/>
      <c r="H9" s="29"/>
      <c r="I9" s="29" t="str">
        <f t="shared" si="0"/>
        <v/>
      </c>
      <c r="J9" s="29" t="str">
        <f t="shared" si="1"/>
        <v/>
      </c>
      <c r="K9" s="41"/>
    </row>
    <row r="10" s="15" customFormat="1" ht="15" customHeight="1" spans="1:11">
      <c r="A10" s="25"/>
      <c r="B10" s="26"/>
      <c r="C10" s="27"/>
      <c r="D10" s="208"/>
      <c r="E10" s="31"/>
      <c r="F10" s="28"/>
      <c r="G10" s="31"/>
      <c r="H10" s="29"/>
      <c r="I10" s="29" t="str">
        <f t="shared" si="0"/>
        <v/>
      </c>
      <c r="J10" s="29" t="str">
        <f t="shared" si="1"/>
        <v/>
      </c>
      <c r="K10" s="41"/>
    </row>
    <row r="11" s="15" customFormat="1" ht="15" customHeight="1" spans="1:11">
      <c r="A11" s="25"/>
      <c r="B11" s="26"/>
      <c r="C11" s="27"/>
      <c r="D11" s="208"/>
      <c r="E11" s="31"/>
      <c r="F11" s="28" t="s">
        <v>347</v>
      </c>
      <c r="G11" s="31"/>
      <c r="H11" s="29"/>
      <c r="I11" s="29" t="str">
        <f t="shared" si="0"/>
        <v/>
      </c>
      <c r="J11" s="29" t="str">
        <f t="shared" si="1"/>
        <v/>
      </c>
      <c r="K11" s="41"/>
    </row>
    <row r="12" s="15" customFormat="1" ht="15" customHeight="1" spans="1:11">
      <c r="A12" s="25"/>
      <c r="B12" s="26"/>
      <c r="C12" s="27"/>
      <c r="D12" s="208"/>
      <c r="E12" s="31"/>
      <c r="F12" s="28"/>
      <c r="G12" s="31"/>
      <c r="H12" s="29"/>
      <c r="I12" s="29" t="str">
        <f t="shared" si="0"/>
        <v/>
      </c>
      <c r="J12" s="29" t="str">
        <f t="shared" si="1"/>
        <v/>
      </c>
      <c r="K12" s="41"/>
    </row>
    <row r="13" s="15" customFormat="1" ht="15" customHeight="1" spans="1:11">
      <c r="A13" s="25"/>
      <c r="B13" s="26"/>
      <c r="C13" s="27"/>
      <c r="D13" s="208"/>
      <c r="E13" s="31"/>
      <c r="F13" s="28"/>
      <c r="G13" s="31"/>
      <c r="H13" s="29"/>
      <c r="I13" s="29" t="str">
        <f t="shared" si="0"/>
        <v/>
      </c>
      <c r="J13" s="29" t="str">
        <f t="shared" si="1"/>
        <v/>
      </c>
      <c r="K13" s="41"/>
    </row>
    <row r="14" s="15" customFormat="1" ht="15" customHeight="1" spans="1:11">
      <c r="A14" s="25"/>
      <c r="B14" s="26"/>
      <c r="C14" s="27"/>
      <c r="D14" s="208"/>
      <c r="E14" s="31"/>
      <c r="F14" s="28"/>
      <c r="G14" s="31"/>
      <c r="H14" s="29"/>
      <c r="I14" s="29" t="str">
        <f t="shared" si="0"/>
        <v/>
      </c>
      <c r="J14" s="29" t="str">
        <f t="shared" si="1"/>
        <v/>
      </c>
      <c r="K14" s="41"/>
    </row>
    <row r="15" s="15" customFormat="1" ht="15" customHeight="1" spans="1:11">
      <c r="A15" s="25"/>
      <c r="B15" s="26"/>
      <c r="C15" s="27"/>
      <c r="D15" s="208"/>
      <c r="E15" s="31"/>
      <c r="F15" s="28"/>
      <c r="G15" s="31"/>
      <c r="H15" s="29"/>
      <c r="I15" s="29" t="str">
        <f t="shared" si="0"/>
        <v/>
      </c>
      <c r="J15" s="29" t="str">
        <f t="shared" si="1"/>
        <v/>
      </c>
      <c r="K15" s="41"/>
    </row>
    <row r="16" s="15" customFormat="1" ht="15" customHeight="1" spans="1:11">
      <c r="A16" s="25"/>
      <c r="B16" s="26"/>
      <c r="C16" s="27"/>
      <c r="D16" s="208"/>
      <c r="E16" s="31"/>
      <c r="F16" s="28"/>
      <c r="G16" s="31"/>
      <c r="H16" s="29"/>
      <c r="I16" s="29" t="str">
        <f t="shared" si="0"/>
        <v/>
      </c>
      <c r="J16" s="29" t="str">
        <f t="shared" si="1"/>
        <v/>
      </c>
      <c r="K16" s="41"/>
    </row>
    <row r="17" s="15" customFormat="1" ht="15" customHeight="1" spans="1:11">
      <c r="A17" s="25"/>
      <c r="B17" s="26"/>
      <c r="C17" s="27"/>
      <c r="D17" s="208"/>
      <c r="E17" s="31"/>
      <c r="F17" s="28"/>
      <c r="G17" s="31"/>
      <c r="H17" s="29"/>
      <c r="I17" s="29" t="str">
        <f t="shared" si="0"/>
        <v/>
      </c>
      <c r="J17" s="29" t="str">
        <f t="shared" si="1"/>
        <v/>
      </c>
      <c r="K17" s="41"/>
    </row>
    <row r="18" s="15" customFormat="1" ht="15" customHeight="1" spans="1:11">
      <c r="A18" s="25"/>
      <c r="B18" s="26"/>
      <c r="C18" s="27"/>
      <c r="D18" s="208"/>
      <c r="E18" s="31"/>
      <c r="F18" s="28"/>
      <c r="G18" s="31"/>
      <c r="H18" s="29"/>
      <c r="I18" s="29" t="str">
        <f t="shared" si="0"/>
        <v/>
      </c>
      <c r="J18" s="29" t="str">
        <f t="shared" si="1"/>
        <v/>
      </c>
      <c r="K18" s="41"/>
    </row>
    <row r="19" s="15" customFormat="1" ht="15" customHeight="1" spans="1:11">
      <c r="A19" s="25"/>
      <c r="B19" s="26"/>
      <c r="C19" s="27"/>
      <c r="D19" s="208"/>
      <c r="E19" s="31"/>
      <c r="F19" s="28"/>
      <c r="G19" s="31"/>
      <c r="H19" s="29"/>
      <c r="I19" s="29" t="str">
        <f t="shared" si="0"/>
        <v/>
      </c>
      <c r="J19" s="29" t="str">
        <f t="shared" si="1"/>
        <v/>
      </c>
      <c r="K19" s="41"/>
    </row>
    <row r="20" s="15" customFormat="1" ht="15" customHeight="1" spans="1:11">
      <c r="A20" s="25"/>
      <c r="B20" s="26"/>
      <c r="C20" s="27"/>
      <c r="D20" s="208"/>
      <c r="E20" s="31"/>
      <c r="F20" s="28"/>
      <c r="G20" s="31"/>
      <c r="H20" s="29"/>
      <c r="I20" s="29" t="str">
        <f t="shared" si="0"/>
        <v/>
      </c>
      <c r="J20" s="29" t="str">
        <f t="shared" si="1"/>
        <v/>
      </c>
      <c r="K20" s="41"/>
    </row>
    <row r="21" s="15" customFormat="1" ht="15" customHeight="1" spans="1:11">
      <c r="A21" s="25"/>
      <c r="B21" s="26"/>
      <c r="C21" s="27"/>
      <c r="D21" s="208"/>
      <c r="E21" s="31"/>
      <c r="F21" s="28"/>
      <c r="G21" s="31"/>
      <c r="H21" s="29"/>
      <c r="I21" s="29" t="str">
        <f t="shared" si="0"/>
        <v/>
      </c>
      <c r="J21" s="29" t="str">
        <f t="shared" si="1"/>
        <v/>
      </c>
      <c r="K21" s="41"/>
    </row>
    <row r="22" s="15" customFormat="1" ht="15" customHeight="1" spans="1:11">
      <c r="A22" s="25"/>
      <c r="B22" s="26"/>
      <c r="C22" s="27"/>
      <c r="D22" s="208"/>
      <c r="E22" s="31"/>
      <c r="F22" s="28"/>
      <c r="G22" s="31"/>
      <c r="H22" s="29"/>
      <c r="I22" s="29" t="str">
        <f t="shared" si="0"/>
        <v/>
      </c>
      <c r="J22" s="29" t="str">
        <f t="shared" si="1"/>
        <v/>
      </c>
      <c r="K22" s="41"/>
    </row>
    <row r="23" s="15" customFormat="1" ht="15" customHeight="1" spans="1:11">
      <c r="A23" s="25"/>
      <c r="B23" s="26"/>
      <c r="C23" s="27"/>
      <c r="D23" s="208"/>
      <c r="E23" s="31"/>
      <c r="F23" s="28"/>
      <c r="G23" s="31"/>
      <c r="H23" s="29"/>
      <c r="I23" s="29" t="str">
        <f t="shared" si="0"/>
        <v/>
      </c>
      <c r="J23" s="29" t="str">
        <f t="shared" si="1"/>
        <v/>
      </c>
      <c r="K23" s="41"/>
    </row>
    <row r="24" s="15" customFormat="1" ht="15" customHeight="1" spans="1:11">
      <c r="A24" s="25"/>
      <c r="B24" s="26"/>
      <c r="C24" s="27"/>
      <c r="D24" s="208"/>
      <c r="E24" s="31"/>
      <c r="F24" s="28"/>
      <c r="G24" s="31"/>
      <c r="H24" s="29"/>
      <c r="I24" s="29" t="str">
        <f t="shared" si="0"/>
        <v/>
      </c>
      <c r="J24" s="29" t="str">
        <f t="shared" si="1"/>
        <v/>
      </c>
      <c r="K24" s="41"/>
    </row>
    <row r="25" s="15" customFormat="1" ht="15" customHeight="1" spans="1:11">
      <c r="A25" s="25"/>
      <c r="B25" s="26"/>
      <c r="C25" s="27"/>
      <c r="D25" s="208"/>
      <c r="E25" s="31"/>
      <c r="F25" s="28"/>
      <c r="G25" s="31"/>
      <c r="H25" s="29"/>
      <c r="I25" s="29" t="str">
        <f t="shared" si="0"/>
        <v/>
      </c>
      <c r="J25" s="29" t="str">
        <f t="shared" si="1"/>
        <v/>
      </c>
      <c r="K25" s="41"/>
    </row>
    <row r="26" s="15" customFormat="1" ht="15" customHeight="1" spans="1:11">
      <c r="A26" s="25"/>
      <c r="B26" s="26"/>
      <c r="C26" s="27"/>
      <c r="D26" s="208"/>
      <c r="E26" s="31"/>
      <c r="F26" s="28"/>
      <c r="G26" s="31"/>
      <c r="H26" s="29"/>
      <c r="I26" s="29" t="str">
        <f t="shared" si="0"/>
        <v/>
      </c>
      <c r="J26" s="29" t="str">
        <f t="shared" si="1"/>
        <v/>
      </c>
      <c r="K26" s="41"/>
    </row>
    <row r="27" s="15" customFormat="1" ht="15" customHeight="1" spans="1:11">
      <c r="A27" s="25"/>
      <c r="B27" s="26"/>
      <c r="C27" s="27"/>
      <c r="D27" s="208"/>
      <c r="E27" s="31"/>
      <c r="F27" s="28"/>
      <c r="G27" s="31"/>
      <c r="H27" s="29"/>
      <c r="I27" s="29" t="str">
        <f t="shared" si="0"/>
        <v/>
      </c>
      <c r="J27" s="29" t="str">
        <f t="shared" si="1"/>
        <v/>
      </c>
      <c r="K27" s="41"/>
    </row>
    <row r="28" s="15" customFormat="1" ht="15" customHeight="1" spans="1:11">
      <c r="A28" s="25"/>
      <c r="B28" s="26"/>
      <c r="C28" s="27"/>
      <c r="D28" s="208"/>
      <c r="E28" s="31"/>
      <c r="F28" s="28"/>
      <c r="G28" s="31"/>
      <c r="H28" s="29"/>
      <c r="I28" s="29" t="str">
        <f t="shared" si="0"/>
        <v/>
      </c>
      <c r="J28" s="29" t="str">
        <f t="shared" si="1"/>
        <v/>
      </c>
      <c r="K28" s="41"/>
    </row>
    <row r="29" s="15" customFormat="1" ht="15" customHeight="1" spans="1:11">
      <c r="A29" s="25"/>
      <c r="B29" s="26"/>
      <c r="C29" s="27"/>
      <c r="D29" s="208"/>
      <c r="E29" s="31"/>
      <c r="F29" s="28"/>
      <c r="G29" s="31"/>
      <c r="H29" s="29"/>
      <c r="I29" s="29" t="str">
        <f t="shared" si="0"/>
        <v/>
      </c>
      <c r="J29" s="29" t="str">
        <f t="shared" si="1"/>
        <v/>
      </c>
      <c r="K29" s="41"/>
    </row>
    <row r="30" s="15" customFormat="1" ht="15" customHeight="1" spans="1:11">
      <c r="A30" s="25"/>
      <c r="B30" s="26"/>
      <c r="C30" s="27"/>
      <c r="D30" s="208"/>
      <c r="E30" s="31"/>
      <c r="F30" s="28"/>
      <c r="G30" s="31"/>
      <c r="H30" s="29"/>
      <c r="I30" s="29" t="str">
        <f t="shared" si="0"/>
        <v/>
      </c>
      <c r="J30" s="29" t="str">
        <f t="shared" si="1"/>
        <v/>
      </c>
      <c r="K30" s="41"/>
    </row>
    <row r="31" s="14" customFormat="1" ht="15" customHeight="1" spans="1:11">
      <c r="A31" s="32" t="s">
        <v>334</v>
      </c>
      <c r="B31" s="33"/>
      <c r="C31" s="42"/>
      <c r="D31" s="209"/>
      <c r="E31" s="31"/>
      <c r="F31" s="35">
        <f>SUM(F7:F30)</f>
        <v>0</v>
      </c>
      <c r="G31" s="36">
        <f>SUM(G7:G30)</f>
        <v>0</v>
      </c>
      <c r="H31" s="37">
        <f>SUM(H7:H30)</f>
        <v>0</v>
      </c>
      <c r="I31" s="37" t="str">
        <f t="shared" si="0"/>
        <v/>
      </c>
      <c r="J31" s="37" t="str">
        <f t="shared" si="1"/>
        <v/>
      </c>
      <c r="K31" s="42"/>
    </row>
  </sheetData>
  <mergeCells count="3">
    <mergeCell ref="A2:K2"/>
    <mergeCell ref="A3:K3"/>
    <mergeCell ref="A31:B31"/>
  </mergeCells>
  <hyperlinks>
    <hyperlink ref="B1" location="交易性金融资产汇总!B9" display="返回"/>
    <hyperlink ref="A1" location="索引目录!E11" display="返回索引页"/>
  </hyperlinks>
  <printOptions horizontalCentered="1"/>
  <pageMargins left="0.275590551181102" right="0.15748031496063" top="0.984251968503937" bottom="0.78740157480315" header="0.984251968503937" footer="0.393700787401575"/>
  <pageSetup paperSize="9" orientation="landscape"/>
  <headerFooter alignWithMargins="0">
    <oddFooter>&amp;L&amp;"宋体,常规"&amp;9被评估单位填表人：
填表日期：&amp;"Times New Roman,常规"      &amp;"宋体,常规"年&amp;"Times New Roman,常规"   &amp;"宋体,常规"月&amp;"Times New Roman,常规"   &amp;"宋体,常规"日&amp;C&amp;"宋体,常规"&amp;9评估人员：&amp;R&amp;"宋体,常规"&amp;9共&amp;"Times New Roman,常规"&amp;N&amp;"宋体,常规"页，第&amp;"Times New Roman,常规"&amp;P&amp;"宋体,常规"页</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31"/>
  <sheetViews>
    <sheetView zoomScale="90" zoomScaleNormal="90" workbookViewId="0">
      <pane ySplit="6" topLeftCell="A19" activePane="bottomLeft" state="frozen"/>
      <selection/>
      <selection pane="bottomLeft" activeCell="B1" sqref="B1"/>
    </sheetView>
  </sheetViews>
  <sheetFormatPr defaultColWidth="9" defaultRowHeight="15.75" customHeight="1"/>
  <cols>
    <col min="1" max="1" width="7.625" style="15" customWidth="1"/>
    <col min="2" max="2" width="23.25" style="15" customWidth="1"/>
    <col min="3" max="3" width="11.625" style="15" customWidth="1"/>
    <col min="4" max="4" width="12.375" style="15" customWidth="1"/>
    <col min="5" max="5" width="8.25" style="15" customWidth="1"/>
    <col min="6" max="6" width="13.25" style="15" hidden="1" customWidth="1" outlineLevel="1"/>
    <col min="7" max="7" width="16.375" style="15" customWidth="1" collapsed="1"/>
    <col min="8" max="8" width="16.25" style="15" customWidth="1"/>
    <col min="9" max="9" width="10" style="15" customWidth="1"/>
    <col min="10" max="10" width="9.625" style="15" customWidth="1"/>
    <col min="11" max="11" width="10.75" style="15" customWidth="1"/>
    <col min="12" max="16382" width="9" style="15"/>
    <col min="16383" max="16384" width="9" style="54"/>
  </cols>
  <sheetData>
    <row r="1" s="85" customFormat="1" ht="11.25" spans="1:10">
      <c r="A1" s="86" t="s">
        <v>268</v>
      </c>
      <c r="B1" s="86" t="s">
        <v>289</v>
      </c>
      <c r="C1" s="87"/>
      <c r="D1" s="87"/>
      <c r="E1" s="87"/>
      <c r="F1" s="87"/>
      <c r="G1" s="87"/>
      <c r="H1" s="87"/>
      <c r="I1" s="87"/>
      <c r="J1" s="87"/>
    </row>
    <row r="2" s="12" customFormat="1" ht="30" customHeight="1" spans="1:11">
      <c r="A2" s="19" t="s">
        <v>354</v>
      </c>
      <c r="B2" s="19"/>
      <c r="C2" s="19"/>
      <c r="D2" s="19"/>
      <c r="E2" s="19"/>
      <c r="F2" s="19"/>
      <c r="G2" s="19"/>
      <c r="H2" s="19"/>
      <c r="I2" s="19"/>
      <c r="J2" s="19"/>
      <c r="K2" s="19"/>
    </row>
    <row r="3" s="15" customFormat="1" ht="15" customHeight="1" spans="1:11">
      <c r="A3" s="20" t="str">
        <f>CONCATENATE(封面!D9,封面!F9,封面!G9,封面!H9,封面!I9,封面!J9,封面!K9)</f>
        <v>评估基准日：2024年9月30日</v>
      </c>
      <c r="B3" s="20"/>
      <c r="C3" s="20"/>
      <c r="D3" s="20"/>
      <c r="E3" s="20"/>
      <c r="F3" s="20"/>
      <c r="G3" s="20"/>
      <c r="H3" s="20"/>
      <c r="I3" s="20"/>
      <c r="J3" s="20"/>
      <c r="K3" s="20"/>
    </row>
    <row r="4" s="15" customFormat="1" ht="15" customHeight="1" spans="1:11">
      <c r="A4" s="20"/>
      <c r="B4" s="20"/>
      <c r="C4" s="20"/>
      <c r="D4" s="20"/>
      <c r="E4" s="20"/>
      <c r="F4" s="20"/>
      <c r="G4" s="20"/>
      <c r="H4" s="38"/>
      <c r="I4" s="38"/>
      <c r="J4" s="38"/>
      <c r="K4" s="40" t="s">
        <v>355</v>
      </c>
    </row>
    <row r="5" s="15" customFormat="1" ht="15" customHeight="1" spans="1:11">
      <c r="A5" s="21" t="str">
        <f>封面!D7&amp;封面!F7</f>
        <v>被评估单位：杭州宏逸柳溪旅游发展有限公司</v>
      </c>
      <c r="K5" s="40" t="s">
        <v>292</v>
      </c>
    </row>
    <row r="6" s="13" customFormat="1" ht="25.15" customHeight="1" spans="1:11">
      <c r="A6" s="22" t="s">
        <v>293</v>
      </c>
      <c r="B6" s="22" t="s">
        <v>350</v>
      </c>
      <c r="C6" s="22" t="s">
        <v>351</v>
      </c>
      <c r="D6" s="22" t="s">
        <v>352</v>
      </c>
      <c r="E6" s="22" t="s">
        <v>353</v>
      </c>
      <c r="F6" s="23" t="s">
        <v>298</v>
      </c>
      <c r="G6" s="33" t="s">
        <v>299</v>
      </c>
      <c r="H6" s="22" t="s">
        <v>300</v>
      </c>
      <c r="I6" s="22" t="s">
        <v>301</v>
      </c>
      <c r="J6" s="22" t="s">
        <v>302</v>
      </c>
      <c r="K6" s="22" t="s">
        <v>303</v>
      </c>
    </row>
    <row r="7" s="15" customFormat="1" ht="15" customHeight="1" spans="1:11">
      <c r="A7" s="25"/>
      <c r="B7" s="26"/>
      <c r="C7" s="27"/>
      <c r="D7" s="208"/>
      <c r="E7" s="31"/>
      <c r="F7" s="28"/>
      <c r="G7" s="31"/>
      <c r="H7" s="29"/>
      <c r="I7" s="67" t="str">
        <f>IF(OR(AND(G7=0,H7=0),H7=0),"",H7-G7)</f>
        <v/>
      </c>
      <c r="J7" s="67" t="str">
        <f>IF(ISERROR(I7/G7),"",I7/ABS(G7)*100)</f>
        <v/>
      </c>
      <c r="K7" s="41"/>
    </row>
    <row r="8" s="15" customFormat="1" ht="15" customHeight="1" spans="1:11">
      <c r="A8" s="25"/>
      <c r="B8" s="26"/>
      <c r="C8" s="27"/>
      <c r="D8" s="208"/>
      <c r="E8" s="31"/>
      <c r="F8" s="28"/>
      <c r="G8" s="31"/>
      <c r="H8" s="29"/>
      <c r="I8" s="29" t="str">
        <f t="shared" ref="I8:I31" si="0">IF(OR(AND(G8=0,H8=0),H8=0),"",H8-G8)</f>
        <v/>
      </c>
      <c r="J8" s="29" t="str">
        <f t="shared" ref="J8:J31" si="1">IF(ISERROR(I8/G8),"",I8/ABS(G8)*100)</f>
        <v/>
      </c>
      <c r="K8" s="41"/>
    </row>
    <row r="9" s="15" customFormat="1" ht="15" customHeight="1" spans="1:11">
      <c r="A9" s="25"/>
      <c r="B9" s="26"/>
      <c r="C9" s="27"/>
      <c r="D9" s="208"/>
      <c r="E9" s="31"/>
      <c r="F9" s="28"/>
      <c r="G9" s="31"/>
      <c r="H9" s="29"/>
      <c r="I9" s="29" t="str">
        <f t="shared" si="0"/>
        <v/>
      </c>
      <c r="J9" s="29" t="str">
        <f t="shared" si="1"/>
        <v/>
      </c>
      <c r="K9" s="41"/>
    </row>
    <row r="10" s="15" customFormat="1" ht="15" customHeight="1" spans="1:11">
      <c r="A10" s="25"/>
      <c r="B10" s="26"/>
      <c r="C10" s="27"/>
      <c r="D10" s="208"/>
      <c r="E10" s="31"/>
      <c r="F10" s="28"/>
      <c r="G10" s="31"/>
      <c r="H10" s="29"/>
      <c r="I10" s="29" t="str">
        <f t="shared" si="0"/>
        <v/>
      </c>
      <c r="J10" s="29" t="str">
        <f t="shared" si="1"/>
        <v/>
      </c>
      <c r="K10" s="41"/>
    </row>
    <row r="11" s="15" customFormat="1" ht="15" customHeight="1" spans="1:11">
      <c r="A11" s="25"/>
      <c r="B11" s="26"/>
      <c r="C11" s="27"/>
      <c r="D11" s="208"/>
      <c r="E11" s="31"/>
      <c r="F11" s="28" t="s">
        <v>347</v>
      </c>
      <c r="G11" s="31"/>
      <c r="H11" s="29"/>
      <c r="I11" s="29" t="str">
        <f t="shared" si="0"/>
        <v/>
      </c>
      <c r="J11" s="29" t="str">
        <f t="shared" si="1"/>
        <v/>
      </c>
      <c r="K11" s="41"/>
    </row>
    <row r="12" s="15" customFormat="1" ht="15" customHeight="1" spans="1:11">
      <c r="A12" s="25"/>
      <c r="B12" s="26"/>
      <c r="C12" s="27"/>
      <c r="D12" s="208"/>
      <c r="E12" s="31"/>
      <c r="F12" s="28"/>
      <c r="G12" s="31"/>
      <c r="H12" s="29"/>
      <c r="I12" s="29" t="str">
        <f t="shared" si="0"/>
        <v/>
      </c>
      <c r="J12" s="29" t="str">
        <f t="shared" si="1"/>
        <v/>
      </c>
      <c r="K12" s="41"/>
    </row>
    <row r="13" s="15" customFormat="1" ht="15" customHeight="1" spans="1:11">
      <c r="A13" s="25"/>
      <c r="B13" s="26"/>
      <c r="C13" s="27"/>
      <c r="D13" s="208"/>
      <c r="E13" s="31"/>
      <c r="F13" s="28"/>
      <c r="G13" s="31"/>
      <c r="H13" s="29"/>
      <c r="I13" s="29" t="str">
        <f t="shared" si="0"/>
        <v/>
      </c>
      <c r="J13" s="29" t="str">
        <f t="shared" si="1"/>
        <v/>
      </c>
      <c r="K13" s="41"/>
    </row>
    <row r="14" s="15" customFormat="1" ht="15" customHeight="1" spans="1:11">
      <c r="A14" s="25"/>
      <c r="B14" s="26"/>
      <c r="C14" s="27"/>
      <c r="D14" s="208"/>
      <c r="E14" s="31"/>
      <c r="F14" s="28"/>
      <c r="G14" s="31"/>
      <c r="H14" s="29"/>
      <c r="I14" s="29" t="str">
        <f t="shared" si="0"/>
        <v/>
      </c>
      <c r="J14" s="29" t="str">
        <f t="shared" si="1"/>
        <v/>
      </c>
      <c r="K14" s="41"/>
    </row>
    <row r="15" s="15" customFormat="1" ht="15" customHeight="1" spans="1:11">
      <c r="A15" s="25"/>
      <c r="B15" s="26"/>
      <c r="C15" s="27"/>
      <c r="D15" s="208"/>
      <c r="E15" s="31"/>
      <c r="F15" s="28"/>
      <c r="G15" s="31"/>
      <c r="H15" s="29"/>
      <c r="I15" s="29" t="str">
        <f t="shared" si="0"/>
        <v/>
      </c>
      <c r="J15" s="29" t="str">
        <f t="shared" si="1"/>
        <v/>
      </c>
      <c r="K15" s="41"/>
    </row>
    <row r="16" s="15" customFormat="1" ht="15" customHeight="1" spans="1:11">
      <c r="A16" s="25"/>
      <c r="B16" s="26"/>
      <c r="C16" s="27"/>
      <c r="D16" s="208"/>
      <c r="E16" s="31"/>
      <c r="F16" s="28"/>
      <c r="G16" s="31"/>
      <c r="H16" s="29"/>
      <c r="I16" s="29" t="str">
        <f t="shared" si="0"/>
        <v/>
      </c>
      <c r="J16" s="29" t="str">
        <f t="shared" si="1"/>
        <v/>
      </c>
      <c r="K16" s="41"/>
    </row>
    <row r="17" s="15" customFormat="1" ht="15" customHeight="1" spans="1:11">
      <c r="A17" s="25"/>
      <c r="B17" s="26"/>
      <c r="C17" s="27"/>
      <c r="D17" s="208"/>
      <c r="E17" s="31"/>
      <c r="F17" s="28"/>
      <c r="G17" s="31"/>
      <c r="H17" s="29"/>
      <c r="I17" s="29" t="str">
        <f t="shared" si="0"/>
        <v/>
      </c>
      <c r="J17" s="29" t="str">
        <f t="shared" si="1"/>
        <v/>
      </c>
      <c r="K17" s="41"/>
    </row>
    <row r="18" s="15" customFormat="1" ht="15" customHeight="1" spans="1:11">
      <c r="A18" s="25"/>
      <c r="B18" s="26"/>
      <c r="C18" s="27"/>
      <c r="D18" s="208"/>
      <c r="E18" s="31"/>
      <c r="F18" s="28"/>
      <c r="G18" s="31"/>
      <c r="H18" s="29"/>
      <c r="I18" s="29" t="str">
        <f t="shared" si="0"/>
        <v/>
      </c>
      <c r="J18" s="29" t="str">
        <f t="shared" si="1"/>
        <v/>
      </c>
      <c r="K18" s="41"/>
    </row>
    <row r="19" s="15" customFormat="1" ht="15" customHeight="1" spans="1:11">
      <c r="A19" s="25"/>
      <c r="B19" s="26"/>
      <c r="C19" s="27"/>
      <c r="D19" s="208"/>
      <c r="E19" s="31"/>
      <c r="F19" s="28"/>
      <c r="G19" s="31"/>
      <c r="H19" s="29"/>
      <c r="I19" s="29" t="str">
        <f t="shared" si="0"/>
        <v/>
      </c>
      <c r="J19" s="29" t="str">
        <f t="shared" si="1"/>
        <v/>
      </c>
      <c r="K19" s="41"/>
    </row>
    <row r="20" s="15" customFormat="1" ht="15" customHeight="1" spans="1:11">
      <c r="A20" s="25"/>
      <c r="B20" s="26"/>
      <c r="C20" s="27"/>
      <c r="D20" s="208"/>
      <c r="E20" s="31"/>
      <c r="F20" s="28"/>
      <c r="G20" s="31"/>
      <c r="H20" s="29"/>
      <c r="I20" s="29" t="str">
        <f t="shared" si="0"/>
        <v/>
      </c>
      <c r="J20" s="29" t="str">
        <f t="shared" si="1"/>
        <v/>
      </c>
      <c r="K20" s="41"/>
    </row>
    <row r="21" s="15" customFormat="1" ht="15" customHeight="1" spans="1:11">
      <c r="A21" s="25"/>
      <c r="B21" s="26"/>
      <c r="C21" s="27"/>
      <c r="D21" s="208"/>
      <c r="E21" s="31"/>
      <c r="F21" s="28"/>
      <c r="G21" s="31"/>
      <c r="H21" s="29"/>
      <c r="I21" s="29" t="str">
        <f t="shared" si="0"/>
        <v/>
      </c>
      <c r="J21" s="29" t="str">
        <f t="shared" si="1"/>
        <v/>
      </c>
      <c r="K21" s="41"/>
    </row>
    <row r="22" s="15" customFormat="1" ht="15" customHeight="1" spans="1:11">
      <c r="A22" s="25"/>
      <c r="B22" s="26"/>
      <c r="C22" s="27"/>
      <c r="D22" s="208"/>
      <c r="E22" s="31"/>
      <c r="F22" s="28"/>
      <c r="G22" s="31"/>
      <c r="H22" s="29"/>
      <c r="I22" s="29" t="str">
        <f t="shared" si="0"/>
        <v/>
      </c>
      <c r="J22" s="29" t="str">
        <f t="shared" si="1"/>
        <v/>
      </c>
      <c r="K22" s="41"/>
    </row>
    <row r="23" s="15" customFormat="1" ht="15" customHeight="1" spans="1:11">
      <c r="A23" s="25"/>
      <c r="B23" s="26"/>
      <c r="C23" s="27"/>
      <c r="D23" s="208"/>
      <c r="E23" s="31"/>
      <c r="F23" s="28"/>
      <c r="G23" s="31"/>
      <c r="H23" s="29"/>
      <c r="I23" s="29" t="str">
        <f t="shared" si="0"/>
        <v/>
      </c>
      <c r="J23" s="29" t="str">
        <f t="shared" si="1"/>
        <v/>
      </c>
      <c r="K23" s="41"/>
    </row>
    <row r="24" s="15" customFormat="1" ht="15" customHeight="1" spans="1:11">
      <c r="A24" s="25"/>
      <c r="B24" s="26"/>
      <c r="C24" s="27"/>
      <c r="D24" s="208"/>
      <c r="E24" s="31"/>
      <c r="F24" s="28"/>
      <c r="G24" s="31"/>
      <c r="H24" s="29"/>
      <c r="I24" s="29" t="str">
        <f t="shared" si="0"/>
        <v/>
      </c>
      <c r="J24" s="29" t="str">
        <f t="shared" si="1"/>
        <v/>
      </c>
      <c r="K24" s="41"/>
    </row>
    <row r="25" s="15" customFormat="1" ht="15" customHeight="1" spans="1:11">
      <c r="A25" s="25"/>
      <c r="B25" s="26"/>
      <c r="C25" s="27"/>
      <c r="D25" s="208"/>
      <c r="E25" s="31"/>
      <c r="F25" s="28"/>
      <c r="G25" s="31"/>
      <c r="H25" s="29"/>
      <c r="I25" s="29" t="str">
        <f t="shared" si="0"/>
        <v/>
      </c>
      <c r="J25" s="29" t="str">
        <f t="shared" si="1"/>
        <v/>
      </c>
      <c r="K25" s="41"/>
    </row>
    <row r="26" s="15" customFormat="1" ht="15" customHeight="1" spans="1:11">
      <c r="A26" s="25"/>
      <c r="B26" s="26"/>
      <c r="C26" s="27"/>
      <c r="D26" s="208"/>
      <c r="E26" s="31"/>
      <c r="F26" s="28"/>
      <c r="G26" s="31"/>
      <c r="H26" s="29"/>
      <c r="I26" s="29" t="str">
        <f t="shared" si="0"/>
        <v/>
      </c>
      <c r="J26" s="29" t="str">
        <f t="shared" si="1"/>
        <v/>
      </c>
      <c r="K26" s="41"/>
    </row>
    <row r="27" s="15" customFormat="1" ht="15" customHeight="1" spans="1:11">
      <c r="A27" s="25"/>
      <c r="B27" s="26"/>
      <c r="C27" s="27"/>
      <c r="D27" s="208"/>
      <c r="E27" s="31"/>
      <c r="F27" s="28"/>
      <c r="G27" s="31"/>
      <c r="H27" s="29"/>
      <c r="I27" s="29" t="str">
        <f t="shared" si="0"/>
        <v/>
      </c>
      <c r="J27" s="29" t="str">
        <f t="shared" si="1"/>
        <v/>
      </c>
      <c r="K27" s="41"/>
    </row>
    <row r="28" s="15" customFormat="1" ht="15" customHeight="1" spans="1:11">
      <c r="A28" s="25"/>
      <c r="B28" s="26"/>
      <c r="C28" s="27"/>
      <c r="D28" s="208"/>
      <c r="E28" s="31"/>
      <c r="F28" s="28"/>
      <c r="G28" s="31"/>
      <c r="H28" s="29"/>
      <c r="I28" s="29" t="str">
        <f t="shared" si="0"/>
        <v/>
      </c>
      <c r="J28" s="29" t="str">
        <f t="shared" si="1"/>
        <v/>
      </c>
      <c r="K28" s="41"/>
    </row>
    <row r="29" s="15" customFormat="1" ht="15" customHeight="1" spans="1:11">
      <c r="A29" s="25"/>
      <c r="B29" s="26"/>
      <c r="C29" s="27"/>
      <c r="D29" s="208"/>
      <c r="E29" s="31"/>
      <c r="F29" s="28"/>
      <c r="G29" s="31"/>
      <c r="H29" s="29"/>
      <c r="I29" s="29" t="str">
        <f t="shared" si="0"/>
        <v/>
      </c>
      <c r="J29" s="29" t="str">
        <f t="shared" si="1"/>
        <v/>
      </c>
      <c r="K29" s="41"/>
    </row>
    <row r="30" s="15" customFormat="1" ht="15" customHeight="1" spans="1:11">
      <c r="A30" s="25"/>
      <c r="B30" s="26"/>
      <c r="C30" s="27"/>
      <c r="D30" s="208"/>
      <c r="E30" s="31"/>
      <c r="F30" s="28"/>
      <c r="G30" s="31"/>
      <c r="H30" s="29"/>
      <c r="I30" s="29" t="str">
        <f t="shared" si="0"/>
        <v/>
      </c>
      <c r="J30" s="29" t="str">
        <f t="shared" si="1"/>
        <v/>
      </c>
      <c r="K30" s="41"/>
    </row>
    <row r="31" s="14" customFormat="1" ht="15" customHeight="1" spans="1:11">
      <c r="A31" s="32" t="s">
        <v>334</v>
      </c>
      <c r="B31" s="33"/>
      <c r="C31" s="27"/>
      <c r="D31" s="209"/>
      <c r="E31" s="31"/>
      <c r="F31" s="35">
        <f>SUM(F7:F30)</f>
        <v>0</v>
      </c>
      <c r="G31" s="36">
        <f>SUM(G7:G30)</f>
        <v>0</v>
      </c>
      <c r="H31" s="37">
        <f>SUM(H7:H30)</f>
        <v>0</v>
      </c>
      <c r="I31" s="37" t="str">
        <f t="shared" si="0"/>
        <v/>
      </c>
      <c r="J31" s="37" t="str">
        <f t="shared" si="1"/>
        <v/>
      </c>
      <c r="K31" s="42"/>
    </row>
  </sheetData>
  <mergeCells count="3">
    <mergeCell ref="A2:K2"/>
    <mergeCell ref="A3:K3"/>
    <mergeCell ref="A31:B31"/>
  </mergeCells>
  <hyperlinks>
    <hyperlink ref="B1" location="交易性金融资产汇总!B9" display="返回"/>
    <hyperlink ref="A1" location="索引目录!E11" display="返回索引页"/>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19"/>
  <dimension ref="A1:K32"/>
  <sheetViews>
    <sheetView zoomScale="90" zoomScaleNormal="90" workbookViewId="0">
      <pane ySplit="6" topLeftCell="A7" activePane="bottomLeft" state="frozen"/>
      <selection/>
      <selection pane="bottomLeft" activeCell="B1" sqref="B1"/>
    </sheetView>
  </sheetViews>
  <sheetFormatPr defaultColWidth="9" defaultRowHeight="15.75" customHeight="1"/>
  <cols>
    <col min="1" max="1" width="7.625" style="15" customWidth="1"/>
    <col min="2" max="2" width="25.25" style="15" customWidth="1"/>
    <col min="3" max="3" width="8.75" style="15" customWidth="1"/>
    <col min="4" max="4" width="9.625" style="15" customWidth="1"/>
    <col min="5" max="5" width="9.25" style="15" customWidth="1"/>
    <col min="6" max="6" width="14" style="252" hidden="1" customWidth="1" outlineLevel="1"/>
    <col min="7" max="7" width="14.625" style="252" customWidth="1" collapsed="1"/>
    <col min="8" max="8" width="14.625" style="252" customWidth="1"/>
    <col min="9" max="9" width="12.25" style="252" customWidth="1"/>
    <col min="10" max="10" width="9.25" style="252" customWidth="1"/>
    <col min="11" max="11" width="14.625" style="15" customWidth="1"/>
    <col min="12" max="16384" width="9" style="15"/>
  </cols>
  <sheetData>
    <row r="1" s="85" customFormat="1" ht="11.25" spans="1:11">
      <c r="A1" s="86" t="s">
        <v>268</v>
      </c>
      <c r="B1" s="86" t="s">
        <v>289</v>
      </c>
      <c r="C1" s="87"/>
      <c r="D1" s="87"/>
      <c r="E1" s="87"/>
      <c r="F1" s="87"/>
      <c r="G1" s="87"/>
      <c r="H1" s="87"/>
      <c r="I1" s="87"/>
      <c r="J1" s="87"/>
      <c r="K1" s="87"/>
    </row>
    <row r="2" s="12" customFormat="1" ht="30" customHeight="1" spans="1:11">
      <c r="A2" s="19" t="s">
        <v>356</v>
      </c>
      <c r="B2" s="19"/>
      <c r="C2" s="19"/>
      <c r="D2" s="19"/>
      <c r="E2" s="19"/>
      <c r="F2" s="19"/>
      <c r="G2" s="19"/>
      <c r="H2" s="19"/>
      <c r="I2" s="19"/>
      <c r="J2" s="19"/>
      <c r="K2" s="19"/>
    </row>
    <row r="3" ht="15" customHeight="1" spans="1:11">
      <c r="A3" s="20" t="str">
        <f>CONCATENATE(封面!D9,封面!F9,封面!G9,封面!H9,封面!I9,封面!J9,封面!K9)</f>
        <v>评估基准日：2024年9月30日</v>
      </c>
      <c r="B3" s="20"/>
      <c r="C3" s="20"/>
      <c r="D3" s="20"/>
      <c r="E3" s="20"/>
      <c r="F3" s="20"/>
      <c r="G3" s="20"/>
      <c r="H3" s="38"/>
      <c r="I3" s="38"/>
      <c r="J3" s="38"/>
      <c r="K3" s="38"/>
    </row>
    <row r="4" ht="15" customHeight="1" spans="1:11">
      <c r="A4" s="20"/>
      <c r="B4" s="20"/>
      <c r="C4" s="20"/>
      <c r="D4" s="20"/>
      <c r="E4" s="20"/>
      <c r="F4" s="20"/>
      <c r="G4" s="20"/>
      <c r="H4" s="38"/>
      <c r="I4" s="38"/>
      <c r="J4" s="38"/>
      <c r="K4" s="39" t="s">
        <v>357</v>
      </c>
    </row>
    <row r="5" ht="15" customHeight="1" spans="1:11">
      <c r="A5" s="21" t="str">
        <f>封面!D7&amp;封面!F7</f>
        <v>被评估单位：杭州宏逸柳溪旅游发展有限公司</v>
      </c>
      <c r="K5" s="40" t="s">
        <v>292</v>
      </c>
    </row>
    <row r="6" s="13" customFormat="1" ht="25.15" customHeight="1" spans="1:11">
      <c r="A6" s="22" t="s">
        <v>293</v>
      </c>
      <c r="B6" s="22" t="s">
        <v>358</v>
      </c>
      <c r="C6" s="22" t="s">
        <v>359</v>
      </c>
      <c r="D6" s="22" t="s">
        <v>360</v>
      </c>
      <c r="E6" s="22" t="s">
        <v>340</v>
      </c>
      <c r="F6" s="254" t="s">
        <v>298</v>
      </c>
      <c r="G6" s="33" t="s">
        <v>299</v>
      </c>
      <c r="H6" s="253" t="s">
        <v>300</v>
      </c>
      <c r="I6" s="22" t="s">
        <v>301</v>
      </c>
      <c r="J6" s="253" t="s">
        <v>302</v>
      </c>
      <c r="K6" s="22" t="s">
        <v>303</v>
      </c>
    </row>
    <row r="7" ht="15" customHeight="1" spans="1:11">
      <c r="A7" s="25"/>
      <c r="B7" s="26"/>
      <c r="C7" s="73"/>
      <c r="D7" s="73"/>
      <c r="E7" s="302"/>
      <c r="F7" s="28"/>
      <c r="G7" s="31"/>
      <c r="H7" s="29"/>
      <c r="I7" s="67" t="str">
        <f>IF(OR(AND(G7=0,H7=0),H7=0),"",H7-G7)</f>
        <v/>
      </c>
      <c r="J7" s="67" t="str">
        <f>IF(ISERROR(I7/G7),"",I7/ABS(G7)*100)</f>
        <v/>
      </c>
      <c r="K7" s="41"/>
    </row>
    <row r="8" ht="15" customHeight="1" spans="1:11">
      <c r="A8" s="25"/>
      <c r="B8" s="26"/>
      <c r="C8" s="73"/>
      <c r="D8" s="73"/>
      <c r="E8" s="302"/>
      <c r="F8" s="28"/>
      <c r="G8" s="31"/>
      <c r="H8" s="29"/>
      <c r="I8" s="29" t="str">
        <f t="shared" ref="I8:I32" si="0">IF(OR(AND(G8=0,H8=0),H8=0),"",H8-G8)</f>
        <v/>
      </c>
      <c r="J8" s="29" t="str">
        <f t="shared" ref="J8:J32" si="1">IF(ISERROR(I8/G8),"",I8/ABS(G8)*100)</f>
        <v/>
      </c>
      <c r="K8" s="41"/>
    </row>
    <row r="9" ht="15" customHeight="1" spans="1:11">
      <c r="A9" s="25"/>
      <c r="B9" s="26"/>
      <c r="C9" s="73"/>
      <c r="D9" s="73"/>
      <c r="E9" s="302"/>
      <c r="F9" s="28"/>
      <c r="G9" s="31"/>
      <c r="H9" s="29"/>
      <c r="I9" s="29" t="str">
        <f t="shared" si="0"/>
        <v/>
      </c>
      <c r="J9" s="29" t="str">
        <f t="shared" si="1"/>
        <v/>
      </c>
      <c r="K9" s="41"/>
    </row>
    <row r="10" ht="15" customHeight="1" spans="1:11">
      <c r="A10" s="25"/>
      <c r="B10" s="26"/>
      <c r="C10" s="73"/>
      <c r="D10" s="73"/>
      <c r="E10" s="302"/>
      <c r="F10" s="28"/>
      <c r="G10" s="31"/>
      <c r="H10" s="29"/>
      <c r="I10" s="29" t="str">
        <f t="shared" si="0"/>
        <v/>
      </c>
      <c r="J10" s="29" t="str">
        <f t="shared" si="1"/>
        <v/>
      </c>
      <c r="K10" s="41"/>
    </row>
    <row r="11" ht="15" customHeight="1" spans="1:11">
      <c r="A11" s="25"/>
      <c r="B11" s="26"/>
      <c r="C11" s="73"/>
      <c r="D11" s="73"/>
      <c r="E11" s="302"/>
      <c r="F11" s="28"/>
      <c r="G11" s="31"/>
      <c r="H11" s="29"/>
      <c r="I11" s="29" t="str">
        <f t="shared" si="0"/>
        <v/>
      </c>
      <c r="J11" s="29" t="str">
        <f t="shared" si="1"/>
        <v/>
      </c>
      <c r="K11" s="41"/>
    </row>
    <row r="12" ht="15" customHeight="1" spans="1:11">
      <c r="A12" s="25"/>
      <c r="B12" s="26"/>
      <c r="C12" s="73"/>
      <c r="D12" s="73"/>
      <c r="E12" s="302"/>
      <c r="F12" s="28"/>
      <c r="G12" s="31"/>
      <c r="H12" s="29"/>
      <c r="I12" s="29" t="str">
        <f t="shared" si="0"/>
        <v/>
      </c>
      <c r="J12" s="29" t="str">
        <f t="shared" si="1"/>
        <v/>
      </c>
      <c r="K12" s="41"/>
    </row>
    <row r="13" ht="15" customHeight="1" spans="1:11">
      <c r="A13" s="25"/>
      <c r="B13" s="26"/>
      <c r="C13" s="73"/>
      <c r="D13" s="73"/>
      <c r="E13" s="302"/>
      <c r="F13" s="28"/>
      <c r="G13" s="31"/>
      <c r="H13" s="29"/>
      <c r="I13" s="29" t="str">
        <f t="shared" si="0"/>
        <v/>
      </c>
      <c r="J13" s="29" t="str">
        <f t="shared" si="1"/>
        <v/>
      </c>
      <c r="K13" s="41"/>
    </row>
    <row r="14" ht="15" customHeight="1" spans="1:11">
      <c r="A14" s="25"/>
      <c r="B14" s="26"/>
      <c r="C14" s="73"/>
      <c r="D14" s="73"/>
      <c r="E14" s="302"/>
      <c r="F14" s="28"/>
      <c r="G14" s="31"/>
      <c r="H14" s="29"/>
      <c r="I14" s="29" t="str">
        <f t="shared" si="0"/>
        <v/>
      </c>
      <c r="J14" s="29" t="str">
        <f t="shared" si="1"/>
        <v/>
      </c>
      <c r="K14" s="41"/>
    </row>
    <row r="15" ht="15" customHeight="1" spans="1:11">
      <c r="A15" s="25"/>
      <c r="B15" s="26"/>
      <c r="C15" s="73"/>
      <c r="D15" s="73"/>
      <c r="E15" s="302"/>
      <c r="F15" s="28"/>
      <c r="G15" s="31"/>
      <c r="H15" s="29"/>
      <c r="I15" s="29" t="str">
        <f t="shared" si="0"/>
        <v/>
      </c>
      <c r="J15" s="29" t="str">
        <f t="shared" si="1"/>
        <v/>
      </c>
      <c r="K15" s="41"/>
    </row>
    <row r="16" ht="15" customHeight="1" spans="1:11">
      <c r="A16" s="25"/>
      <c r="B16" s="26"/>
      <c r="C16" s="73"/>
      <c r="D16" s="73"/>
      <c r="E16" s="302"/>
      <c r="F16" s="28"/>
      <c r="G16" s="31"/>
      <c r="H16" s="29"/>
      <c r="I16" s="29" t="str">
        <f t="shared" si="0"/>
        <v/>
      </c>
      <c r="J16" s="29" t="str">
        <f t="shared" si="1"/>
        <v/>
      </c>
      <c r="K16" s="41"/>
    </row>
    <row r="17" ht="15" customHeight="1" spans="1:11">
      <c r="A17" s="25"/>
      <c r="B17" s="26"/>
      <c r="C17" s="73"/>
      <c r="D17" s="73"/>
      <c r="E17" s="302"/>
      <c r="F17" s="28"/>
      <c r="G17" s="31"/>
      <c r="H17" s="29"/>
      <c r="I17" s="29" t="str">
        <f t="shared" si="0"/>
        <v/>
      </c>
      <c r="J17" s="29" t="str">
        <f t="shared" si="1"/>
        <v/>
      </c>
      <c r="K17" s="41"/>
    </row>
    <row r="18" ht="15" customHeight="1" spans="1:11">
      <c r="A18" s="25"/>
      <c r="B18" s="26"/>
      <c r="C18" s="73"/>
      <c r="D18" s="73"/>
      <c r="E18" s="302"/>
      <c r="F18" s="28"/>
      <c r="G18" s="31"/>
      <c r="H18" s="29"/>
      <c r="I18" s="29" t="str">
        <f t="shared" si="0"/>
        <v/>
      </c>
      <c r="J18" s="29" t="str">
        <f t="shared" si="1"/>
        <v/>
      </c>
      <c r="K18" s="41"/>
    </row>
    <row r="19" ht="15" customHeight="1" spans="1:11">
      <c r="A19" s="25"/>
      <c r="B19" s="26"/>
      <c r="C19" s="73"/>
      <c r="D19" s="73"/>
      <c r="E19" s="302"/>
      <c r="F19" s="28"/>
      <c r="G19" s="31"/>
      <c r="H19" s="29"/>
      <c r="I19" s="29" t="str">
        <f t="shared" si="0"/>
        <v/>
      </c>
      <c r="J19" s="29" t="str">
        <f t="shared" si="1"/>
        <v/>
      </c>
      <c r="K19" s="41"/>
    </row>
    <row r="20" ht="15" customHeight="1" spans="1:11">
      <c r="A20" s="25"/>
      <c r="B20" s="26"/>
      <c r="C20" s="73"/>
      <c r="D20" s="73"/>
      <c r="E20" s="302"/>
      <c r="F20" s="28"/>
      <c r="G20" s="31"/>
      <c r="H20" s="29"/>
      <c r="I20" s="29" t="str">
        <f t="shared" si="0"/>
        <v/>
      </c>
      <c r="J20" s="29" t="str">
        <f t="shared" si="1"/>
        <v/>
      </c>
      <c r="K20" s="41"/>
    </row>
    <row r="21" ht="15" customHeight="1" spans="1:11">
      <c r="A21" s="25"/>
      <c r="B21" s="26"/>
      <c r="C21" s="73"/>
      <c r="D21" s="73"/>
      <c r="E21" s="302"/>
      <c r="F21" s="28"/>
      <c r="G21" s="31"/>
      <c r="H21" s="29"/>
      <c r="I21" s="29" t="str">
        <f t="shared" si="0"/>
        <v/>
      </c>
      <c r="J21" s="29" t="str">
        <f t="shared" si="1"/>
        <v/>
      </c>
      <c r="K21" s="41"/>
    </row>
    <row r="22" ht="15" customHeight="1" spans="1:11">
      <c r="A22" s="25"/>
      <c r="B22" s="26"/>
      <c r="C22" s="73"/>
      <c r="D22" s="73"/>
      <c r="E22" s="302"/>
      <c r="F22" s="28"/>
      <c r="G22" s="31"/>
      <c r="H22" s="29"/>
      <c r="I22" s="29" t="str">
        <f t="shared" si="0"/>
        <v/>
      </c>
      <c r="J22" s="29" t="str">
        <f t="shared" si="1"/>
        <v/>
      </c>
      <c r="K22" s="41"/>
    </row>
    <row r="23" ht="15" customHeight="1" spans="1:11">
      <c r="A23" s="25"/>
      <c r="B23" s="26"/>
      <c r="C23" s="73"/>
      <c r="D23" s="73"/>
      <c r="E23" s="302"/>
      <c r="F23" s="28"/>
      <c r="G23" s="31"/>
      <c r="H23" s="29"/>
      <c r="I23" s="29" t="str">
        <f t="shared" si="0"/>
        <v/>
      </c>
      <c r="J23" s="29" t="str">
        <f t="shared" si="1"/>
        <v/>
      </c>
      <c r="K23" s="41"/>
    </row>
    <row r="24" ht="15" customHeight="1" spans="1:11">
      <c r="A24" s="25"/>
      <c r="B24" s="26"/>
      <c r="C24" s="73"/>
      <c r="D24" s="73"/>
      <c r="E24" s="302"/>
      <c r="F24" s="28"/>
      <c r="G24" s="31"/>
      <c r="H24" s="29"/>
      <c r="I24" s="29" t="str">
        <f t="shared" si="0"/>
        <v/>
      </c>
      <c r="J24" s="29" t="str">
        <f t="shared" si="1"/>
        <v/>
      </c>
      <c r="K24" s="41"/>
    </row>
    <row r="25" ht="15" customHeight="1" spans="1:11">
      <c r="A25" s="25"/>
      <c r="B25" s="26"/>
      <c r="C25" s="73"/>
      <c r="D25" s="73"/>
      <c r="E25" s="302"/>
      <c r="F25" s="28"/>
      <c r="G25" s="31"/>
      <c r="H25" s="29"/>
      <c r="I25" s="29" t="str">
        <f t="shared" si="0"/>
        <v/>
      </c>
      <c r="J25" s="29" t="str">
        <f t="shared" si="1"/>
        <v/>
      </c>
      <c r="K25" s="41"/>
    </row>
    <row r="26" ht="15" customHeight="1" spans="1:11">
      <c r="A26" s="25"/>
      <c r="B26" s="26"/>
      <c r="C26" s="73"/>
      <c r="D26" s="73"/>
      <c r="E26" s="302"/>
      <c r="F26" s="28"/>
      <c r="G26" s="31"/>
      <c r="H26" s="29"/>
      <c r="I26" s="29" t="str">
        <f t="shared" si="0"/>
        <v/>
      </c>
      <c r="J26" s="29" t="str">
        <f t="shared" si="1"/>
        <v/>
      </c>
      <c r="K26" s="41"/>
    </row>
    <row r="27" ht="15" customHeight="1" spans="1:11">
      <c r="A27" s="25"/>
      <c r="B27" s="26"/>
      <c r="C27" s="73"/>
      <c r="D27" s="73"/>
      <c r="E27" s="302"/>
      <c r="F27" s="28"/>
      <c r="G27" s="31"/>
      <c r="H27" s="29"/>
      <c r="I27" s="29" t="str">
        <f t="shared" si="0"/>
        <v/>
      </c>
      <c r="J27" s="29" t="str">
        <f t="shared" si="1"/>
        <v/>
      </c>
      <c r="K27" s="41"/>
    </row>
    <row r="28" ht="15" customHeight="1" spans="1:11">
      <c r="A28" s="25"/>
      <c r="B28" s="26"/>
      <c r="C28" s="73"/>
      <c r="D28" s="73"/>
      <c r="E28" s="302"/>
      <c r="F28" s="28"/>
      <c r="G28" s="31"/>
      <c r="H28" s="29"/>
      <c r="I28" s="29" t="str">
        <f t="shared" si="0"/>
        <v/>
      </c>
      <c r="J28" s="29" t="str">
        <f t="shared" si="1"/>
        <v/>
      </c>
      <c r="K28" s="41"/>
    </row>
    <row r="29" s="14" customFormat="1" ht="15" customHeight="1" spans="1:11">
      <c r="A29" s="98" t="s">
        <v>361</v>
      </c>
      <c r="B29" s="99"/>
      <c r="C29" s="88"/>
      <c r="D29" s="88"/>
      <c r="E29" s="42"/>
      <c r="F29" s="35">
        <f>SUM(F7:F28)</f>
        <v>0</v>
      </c>
      <c r="G29" s="36">
        <f>SUM(G7:G28)</f>
        <v>0</v>
      </c>
      <c r="H29" s="36">
        <f>SUM(H7:H28)</f>
        <v>0</v>
      </c>
      <c r="I29" s="37" t="str">
        <f t="shared" si="0"/>
        <v/>
      </c>
      <c r="J29" s="37" t="str">
        <f t="shared" si="1"/>
        <v/>
      </c>
      <c r="K29" s="42"/>
    </row>
    <row r="30" ht="15" customHeight="1" spans="1:11">
      <c r="A30" s="100" t="s">
        <v>362</v>
      </c>
      <c r="B30" s="101"/>
      <c r="C30" s="102"/>
      <c r="D30" s="102"/>
      <c r="E30" s="41"/>
      <c r="F30" s="303">
        <v>0</v>
      </c>
      <c r="G30" s="251">
        <v>0</v>
      </c>
      <c r="H30" s="250"/>
      <c r="I30" s="29" t="str">
        <f t="shared" si="0"/>
        <v/>
      </c>
      <c r="J30" s="29" t="str">
        <f t="shared" si="1"/>
        <v/>
      </c>
      <c r="K30" s="41"/>
    </row>
    <row r="31" s="54" customFormat="1" ht="15" customHeight="1" spans="1:11">
      <c r="A31" s="100" t="s">
        <v>363</v>
      </c>
      <c r="B31" s="101"/>
      <c r="C31" s="102"/>
      <c r="D31" s="102"/>
      <c r="E31" s="41"/>
      <c r="F31" s="303"/>
      <c r="G31" s="251"/>
      <c r="H31" s="251">
        <v>0</v>
      </c>
      <c r="I31" s="29" t="str">
        <f t="shared" si="0"/>
        <v/>
      </c>
      <c r="J31" s="29" t="str">
        <f t="shared" si="1"/>
        <v/>
      </c>
      <c r="K31" s="41"/>
    </row>
    <row r="32" s="14" customFormat="1" ht="15" customHeight="1" spans="1:11">
      <c r="A32" s="98" t="s">
        <v>364</v>
      </c>
      <c r="B32" s="99"/>
      <c r="C32" s="88"/>
      <c r="D32" s="88"/>
      <c r="E32" s="42"/>
      <c r="F32" s="35">
        <f>F29-F30</f>
        <v>0</v>
      </c>
      <c r="G32" s="36">
        <f>G29-G30</f>
        <v>0</v>
      </c>
      <c r="H32" s="36">
        <f>H29-H30</f>
        <v>0</v>
      </c>
      <c r="I32" s="37" t="str">
        <f t="shared" si="0"/>
        <v/>
      </c>
      <c r="J32" s="37" t="str">
        <f t="shared" si="1"/>
        <v/>
      </c>
      <c r="K32" s="42"/>
    </row>
  </sheetData>
  <mergeCells count="6">
    <mergeCell ref="A2:K2"/>
    <mergeCell ref="A3:K3"/>
    <mergeCell ref="A29:B29"/>
    <mergeCell ref="A30:B30"/>
    <mergeCell ref="A31:B31"/>
    <mergeCell ref="A32:B32"/>
  </mergeCells>
  <hyperlinks>
    <hyperlink ref="A1" location="索引目录!D12" display="返回索引页"/>
    <hyperlink ref="B1" location="流动资产汇总表!B9"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20"/>
  <dimension ref="A1:U34"/>
  <sheetViews>
    <sheetView zoomScale="90" zoomScaleNormal="90" workbookViewId="0">
      <pane ySplit="6" topLeftCell="A22" activePane="bottomLeft" state="frozen"/>
      <selection/>
      <selection pane="bottomLeft" activeCell="B1" sqref="B1"/>
    </sheetView>
  </sheetViews>
  <sheetFormatPr defaultColWidth="9" defaultRowHeight="15.75" customHeight="1"/>
  <cols>
    <col min="1" max="1" width="7.625" style="15" customWidth="1"/>
    <col min="2" max="2" width="24.75" style="15" customWidth="1"/>
    <col min="3" max="3" width="12.25" style="15" customWidth="1"/>
    <col min="4" max="4" width="8.75" style="15" customWidth="1"/>
    <col min="5" max="5" width="7.75" style="15" customWidth="1"/>
    <col min="6" max="6" width="6.375" style="15" customWidth="1"/>
    <col min="7" max="7" width="13.125" style="15" hidden="1" customWidth="1" outlineLevel="1"/>
    <col min="8" max="8" width="10.25" style="252" hidden="1" customWidth="1" outlineLevel="1"/>
    <col min="9" max="12" width="8.75" style="252" hidden="1" customWidth="1" outlineLevel="1"/>
    <col min="13" max="13" width="10.25" style="252" hidden="1" customWidth="1" outlineLevel="1"/>
    <col min="14" max="14" width="15.75" style="252" hidden="1" customWidth="1" outlineLevel="1"/>
    <col min="15" max="15" width="10.75" style="290" hidden="1" customWidth="1" outlineLevel="1"/>
    <col min="16" max="16" width="14.25" style="133" customWidth="1" collapsed="1"/>
    <col min="17" max="17" width="14.25" style="15" customWidth="1"/>
    <col min="18" max="18" width="10.75" style="15" customWidth="1"/>
    <col min="19" max="19" width="9.625" style="15" customWidth="1"/>
    <col min="20" max="20" width="12.125" style="15" customWidth="1"/>
    <col min="21" max="21" width="13" style="15" customWidth="1"/>
    <col min="22" max="16384" width="9" style="15"/>
  </cols>
  <sheetData>
    <row r="1" s="85" customFormat="1" ht="11.25" spans="1:20">
      <c r="A1" s="90" t="s">
        <v>288</v>
      </c>
      <c r="B1" s="86" t="s">
        <v>365</v>
      </c>
      <c r="C1" s="87"/>
      <c r="D1" s="87"/>
      <c r="E1" s="87"/>
      <c r="F1" s="87"/>
      <c r="G1" s="87"/>
      <c r="H1" s="87"/>
      <c r="I1" s="87"/>
      <c r="J1" s="87"/>
      <c r="K1" s="87"/>
      <c r="L1" s="87"/>
      <c r="M1" s="87"/>
      <c r="N1" s="87"/>
      <c r="O1" s="87"/>
      <c r="P1" s="87"/>
      <c r="Q1" s="87"/>
      <c r="R1" s="87"/>
      <c r="S1" s="87"/>
      <c r="T1" s="87"/>
    </row>
    <row r="2" s="12" customFormat="1" ht="30" customHeight="1" spans="1:20">
      <c r="A2" s="19" t="s">
        <v>366</v>
      </c>
      <c r="B2" s="19"/>
      <c r="C2" s="19"/>
      <c r="D2" s="19"/>
      <c r="E2" s="19"/>
      <c r="F2" s="19"/>
      <c r="G2" s="19"/>
      <c r="H2" s="19"/>
      <c r="I2" s="19"/>
      <c r="J2" s="19"/>
      <c r="K2" s="19"/>
      <c r="L2" s="19"/>
      <c r="M2" s="19"/>
      <c r="N2" s="19"/>
      <c r="O2" s="19"/>
      <c r="P2" s="19"/>
      <c r="Q2" s="19"/>
      <c r="R2" s="19"/>
      <c r="S2" s="19"/>
      <c r="T2" s="19"/>
    </row>
    <row r="3" ht="15" customHeight="1" spans="1:21">
      <c r="A3" s="20" t="str">
        <f>CONCATENATE(封面!D9,封面!F9,封面!G9,封面!H9,封面!I9,封面!J9,封面!K9)</f>
        <v>评估基准日：2024年9月30日</v>
      </c>
      <c r="B3" s="20"/>
      <c r="C3" s="20"/>
      <c r="D3" s="20"/>
      <c r="E3" s="20"/>
      <c r="F3" s="20"/>
      <c r="G3" s="20"/>
      <c r="H3" s="20"/>
      <c r="I3" s="20"/>
      <c r="J3" s="38"/>
      <c r="K3" s="38"/>
      <c r="L3" s="38"/>
      <c r="M3" s="38"/>
      <c r="N3" s="38"/>
      <c r="O3" s="38"/>
      <c r="P3" s="38"/>
      <c r="Q3" s="38"/>
      <c r="R3" s="38"/>
      <c r="S3" s="38"/>
      <c r="T3" s="38"/>
      <c r="U3" s="15" t="str">
        <f>CONCATENATE(封面!F9,封面!G9,封面!H9,封面!I9,封面!J9,封面!K9)</f>
        <v>2024年9月30日</v>
      </c>
    </row>
    <row r="4" ht="15" customHeight="1" spans="1:20">
      <c r="A4" s="20"/>
      <c r="B4" s="20"/>
      <c r="C4" s="20"/>
      <c r="D4" s="20"/>
      <c r="E4" s="20"/>
      <c r="F4" s="20"/>
      <c r="G4" s="20"/>
      <c r="H4" s="20"/>
      <c r="I4" s="20"/>
      <c r="J4" s="38"/>
      <c r="K4" s="38"/>
      <c r="L4" s="39"/>
      <c r="M4" s="38"/>
      <c r="N4" s="38"/>
      <c r="O4" s="38"/>
      <c r="P4" s="38"/>
      <c r="Q4" s="38"/>
      <c r="R4" s="38"/>
      <c r="S4" s="38"/>
      <c r="T4" s="39" t="s">
        <v>367</v>
      </c>
    </row>
    <row r="5" ht="15" customHeight="1" spans="1:20">
      <c r="A5" s="21" t="str">
        <f>封面!D7&amp;封面!F7</f>
        <v>被评估单位：杭州宏逸柳溪旅游发展有限公司</v>
      </c>
      <c r="N5" s="296" t="s">
        <v>368</v>
      </c>
      <c r="O5" s="297" t="s">
        <v>369</v>
      </c>
      <c r="P5" s="201"/>
      <c r="T5" s="40" t="s">
        <v>292</v>
      </c>
    </row>
    <row r="6" s="13" customFormat="1" ht="26.65" customHeight="1" spans="1:20">
      <c r="A6" s="22" t="s">
        <v>293</v>
      </c>
      <c r="B6" s="22" t="s">
        <v>370</v>
      </c>
      <c r="C6" s="22" t="s">
        <v>371</v>
      </c>
      <c r="D6" s="22" t="s">
        <v>372</v>
      </c>
      <c r="E6" s="22" t="s">
        <v>373</v>
      </c>
      <c r="F6" s="53" t="s">
        <v>374</v>
      </c>
      <c r="G6" s="22" t="s">
        <v>298</v>
      </c>
      <c r="H6" s="291" t="s">
        <v>375</v>
      </c>
      <c r="I6" s="292" t="s">
        <v>376</v>
      </c>
      <c r="J6" s="291" t="s">
        <v>377</v>
      </c>
      <c r="K6" s="291" t="s">
        <v>378</v>
      </c>
      <c r="L6" s="291" t="s">
        <v>379</v>
      </c>
      <c r="M6" s="291" t="s">
        <v>380</v>
      </c>
      <c r="N6" s="296"/>
      <c r="O6" s="298"/>
      <c r="P6" s="33" t="s">
        <v>299</v>
      </c>
      <c r="Q6" s="22" t="s">
        <v>300</v>
      </c>
      <c r="R6" s="22" t="s">
        <v>301</v>
      </c>
      <c r="S6" s="22" t="s">
        <v>302</v>
      </c>
      <c r="T6" s="22" t="s">
        <v>303</v>
      </c>
    </row>
    <row r="7" ht="15" customHeight="1" spans="1:20">
      <c r="A7" s="25"/>
      <c r="B7" s="26"/>
      <c r="C7" s="26"/>
      <c r="D7" s="27"/>
      <c r="E7" s="25" t="str">
        <f>IF(D7=0,"",IF(($U$3-D7)&lt;365,"1年以内",IF(($U$3-D7)&lt;365*2,"1-2年",IF(($U$3-D7)&lt;365*3,"2-3年",IF(($U$3-D7)&lt;365*4,"3-4年",IF(($U$3-D7)&lt;365*5,"4-5年","5年以上"))))))</f>
        <v/>
      </c>
      <c r="F7" s="25"/>
      <c r="G7" s="29"/>
      <c r="H7" s="293"/>
      <c r="I7" s="293"/>
      <c r="J7" s="293"/>
      <c r="K7" s="293"/>
      <c r="L7" s="293"/>
      <c r="M7" s="293"/>
      <c r="N7" s="293"/>
      <c r="O7" s="299"/>
      <c r="P7" s="31"/>
      <c r="Q7" s="29"/>
      <c r="R7" s="67" t="str">
        <f>IF(OR(AND(P7=0,Q7=0),Q7=0),"",Q7-P7)</f>
        <v/>
      </c>
      <c r="S7" s="67" t="str">
        <f>IF(ISERROR(R7/P7),"",R7/ABS(P7)*100)</f>
        <v/>
      </c>
      <c r="T7" s="41"/>
    </row>
    <row r="8" ht="15" customHeight="1" spans="1:20">
      <c r="A8" s="25"/>
      <c r="B8" s="26"/>
      <c r="C8" s="26"/>
      <c r="D8" s="27"/>
      <c r="E8" s="25" t="str">
        <f t="shared" ref="E8:E27" si="0">IF(D8=0,"",IF(($U$3-D8)&lt;365,"1年以内",IF(($U$3-D8)&lt;365*2,"1-2年",IF(($U$3-D8)&lt;365*3,"2-3年",IF(($U$3-D8)&lt;365*4,"3-4年",IF(($U$3-D8)&lt;365*5,"4-5年","5年以上"))))))</f>
        <v/>
      </c>
      <c r="F8" s="25"/>
      <c r="G8" s="29"/>
      <c r="H8" s="293"/>
      <c r="I8" s="293"/>
      <c r="J8" s="293"/>
      <c r="K8" s="293"/>
      <c r="L8" s="293"/>
      <c r="M8" s="293"/>
      <c r="N8" s="293">
        <f t="shared" ref="N8:N29" si="1">SUM(H8:M8)-G8</f>
        <v>0</v>
      </c>
      <c r="O8" s="299"/>
      <c r="P8" s="202"/>
      <c r="Q8" s="29"/>
      <c r="R8" s="29" t="str">
        <f t="shared" ref="R8:R31" si="2">IF(OR(AND(P8=0,Q8=0),Q8=0),"",Q8-P8)</f>
        <v/>
      </c>
      <c r="S8" s="29" t="str">
        <f t="shared" ref="S8:S31" si="3">IF(ISERROR(R8/P8),"",R8/ABS(P8)*100)</f>
        <v/>
      </c>
      <c r="T8" s="41"/>
    </row>
    <row r="9" ht="15" customHeight="1" spans="1:20">
      <c r="A9" s="25"/>
      <c r="B9" s="26"/>
      <c r="C9" s="26"/>
      <c r="D9" s="27"/>
      <c r="E9" s="25" t="str">
        <f t="shared" si="0"/>
        <v/>
      </c>
      <c r="F9" s="25"/>
      <c r="G9" s="29"/>
      <c r="H9" s="293"/>
      <c r="I9" s="293"/>
      <c r="J9" s="293"/>
      <c r="K9" s="293"/>
      <c r="L9" s="293"/>
      <c r="M9" s="293"/>
      <c r="N9" s="293">
        <f t="shared" si="1"/>
        <v>0</v>
      </c>
      <c r="O9" s="299"/>
      <c r="P9" s="202"/>
      <c r="Q9" s="29"/>
      <c r="R9" s="29" t="str">
        <f t="shared" si="2"/>
        <v/>
      </c>
      <c r="S9" s="29" t="str">
        <f t="shared" si="3"/>
        <v/>
      </c>
      <c r="T9" s="41"/>
    </row>
    <row r="10" ht="15" customHeight="1" spans="1:20">
      <c r="A10" s="25"/>
      <c r="B10" s="26"/>
      <c r="C10" s="26"/>
      <c r="D10" s="27"/>
      <c r="E10" s="25" t="str">
        <f t="shared" si="0"/>
        <v/>
      </c>
      <c r="F10" s="25"/>
      <c r="G10" s="29"/>
      <c r="H10" s="293"/>
      <c r="I10" s="293"/>
      <c r="J10" s="293"/>
      <c r="K10" s="293"/>
      <c r="L10" s="293"/>
      <c r="M10" s="293"/>
      <c r="N10" s="293">
        <f t="shared" si="1"/>
        <v>0</v>
      </c>
      <c r="O10" s="299"/>
      <c r="P10" s="202"/>
      <c r="Q10" s="29"/>
      <c r="R10" s="29" t="str">
        <f t="shared" si="2"/>
        <v/>
      </c>
      <c r="S10" s="29" t="str">
        <f t="shared" si="3"/>
        <v/>
      </c>
      <c r="T10" s="41"/>
    </row>
    <row r="11" ht="15" customHeight="1" spans="1:20">
      <c r="A11" s="25"/>
      <c r="B11" s="26"/>
      <c r="C11" s="26"/>
      <c r="D11" s="27"/>
      <c r="E11" s="25" t="str">
        <f t="shared" si="0"/>
        <v/>
      </c>
      <c r="F11" s="25"/>
      <c r="G11" s="29"/>
      <c r="H11" s="293"/>
      <c r="I11" s="293"/>
      <c r="J11" s="293"/>
      <c r="K11" s="293"/>
      <c r="L11" s="293"/>
      <c r="M11" s="293"/>
      <c r="N11" s="293">
        <f t="shared" si="1"/>
        <v>0</v>
      </c>
      <c r="O11" s="299"/>
      <c r="P11" s="202"/>
      <c r="Q11" s="29"/>
      <c r="R11" s="29" t="str">
        <f t="shared" si="2"/>
        <v/>
      </c>
      <c r="S11" s="29" t="str">
        <f t="shared" si="3"/>
        <v/>
      </c>
      <c r="T11" s="41"/>
    </row>
    <row r="12" ht="15" customHeight="1" spans="1:20">
      <c r="A12" s="25"/>
      <c r="B12" s="26"/>
      <c r="C12" s="26"/>
      <c r="D12" s="27"/>
      <c r="E12" s="25" t="str">
        <f t="shared" si="0"/>
        <v/>
      </c>
      <c r="F12" s="25"/>
      <c r="G12" s="29"/>
      <c r="H12" s="293"/>
      <c r="I12" s="293"/>
      <c r="J12" s="293"/>
      <c r="K12" s="293"/>
      <c r="L12" s="293"/>
      <c r="M12" s="293"/>
      <c r="N12" s="293">
        <f t="shared" si="1"/>
        <v>0</v>
      </c>
      <c r="O12" s="299"/>
      <c r="P12" s="202"/>
      <c r="Q12" s="29"/>
      <c r="R12" s="29" t="str">
        <f t="shared" si="2"/>
        <v/>
      </c>
      <c r="S12" s="29" t="str">
        <f t="shared" si="3"/>
        <v/>
      </c>
      <c r="T12" s="41"/>
    </row>
    <row r="13" ht="15" customHeight="1" spans="1:20">
      <c r="A13" s="25"/>
      <c r="B13" s="26"/>
      <c r="C13" s="26"/>
      <c r="D13" s="27"/>
      <c r="E13" s="25" t="str">
        <f t="shared" si="0"/>
        <v/>
      </c>
      <c r="F13" s="25"/>
      <c r="G13" s="29"/>
      <c r="H13" s="293"/>
      <c r="I13" s="293"/>
      <c r="J13" s="293"/>
      <c r="K13" s="293"/>
      <c r="L13" s="293"/>
      <c r="M13" s="293"/>
      <c r="N13" s="293">
        <f t="shared" si="1"/>
        <v>0</v>
      </c>
      <c r="O13" s="299"/>
      <c r="P13" s="202"/>
      <c r="Q13" s="29"/>
      <c r="R13" s="29" t="str">
        <f t="shared" si="2"/>
        <v/>
      </c>
      <c r="S13" s="29" t="str">
        <f t="shared" si="3"/>
        <v/>
      </c>
      <c r="T13" s="41"/>
    </row>
    <row r="14" ht="15" customHeight="1" spans="1:20">
      <c r="A14" s="25"/>
      <c r="B14" s="26"/>
      <c r="C14" s="26"/>
      <c r="D14" s="27"/>
      <c r="E14" s="25" t="str">
        <f t="shared" si="0"/>
        <v/>
      </c>
      <c r="F14" s="25"/>
      <c r="G14" s="29"/>
      <c r="H14" s="293"/>
      <c r="I14" s="293"/>
      <c r="J14" s="293"/>
      <c r="K14" s="293"/>
      <c r="L14" s="293"/>
      <c r="M14" s="293"/>
      <c r="N14" s="293">
        <f t="shared" si="1"/>
        <v>0</v>
      </c>
      <c r="O14" s="299"/>
      <c r="P14" s="202"/>
      <c r="Q14" s="29"/>
      <c r="R14" s="29" t="str">
        <f t="shared" si="2"/>
        <v/>
      </c>
      <c r="S14" s="29" t="str">
        <f t="shared" si="3"/>
        <v/>
      </c>
      <c r="T14" s="41"/>
    </row>
    <row r="15" ht="15" customHeight="1" spans="1:20">
      <c r="A15" s="25"/>
      <c r="B15" s="26"/>
      <c r="C15" s="26"/>
      <c r="D15" s="27"/>
      <c r="E15" s="25" t="str">
        <f t="shared" si="0"/>
        <v/>
      </c>
      <c r="F15" s="25"/>
      <c r="G15" s="29"/>
      <c r="H15" s="293"/>
      <c r="I15" s="293"/>
      <c r="J15" s="293"/>
      <c r="K15" s="293"/>
      <c r="L15" s="293"/>
      <c r="M15" s="293"/>
      <c r="N15" s="293">
        <f t="shared" si="1"/>
        <v>0</v>
      </c>
      <c r="O15" s="299"/>
      <c r="P15" s="202"/>
      <c r="Q15" s="29"/>
      <c r="R15" s="29" t="str">
        <f t="shared" si="2"/>
        <v/>
      </c>
      <c r="S15" s="29" t="str">
        <f t="shared" si="3"/>
        <v/>
      </c>
      <c r="T15" s="41"/>
    </row>
    <row r="16" ht="15" customHeight="1" spans="1:20">
      <c r="A16" s="25"/>
      <c r="B16" s="26"/>
      <c r="C16" s="26"/>
      <c r="D16" s="27"/>
      <c r="E16" s="25" t="str">
        <f t="shared" si="0"/>
        <v/>
      </c>
      <c r="F16" s="25"/>
      <c r="G16" s="29"/>
      <c r="H16" s="293"/>
      <c r="I16" s="293"/>
      <c r="J16" s="293"/>
      <c r="K16" s="293"/>
      <c r="L16" s="293"/>
      <c r="M16" s="293"/>
      <c r="N16" s="293">
        <f t="shared" si="1"/>
        <v>0</v>
      </c>
      <c r="O16" s="299"/>
      <c r="P16" s="202"/>
      <c r="Q16" s="29"/>
      <c r="R16" s="29" t="str">
        <f t="shared" si="2"/>
        <v/>
      </c>
      <c r="S16" s="29" t="str">
        <f t="shared" si="3"/>
        <v/>
      </c>
      <c r="T16" s="41"/>
    </row>
    <row r="17" ht="15" customHeight="1" spans="1:20">
      <c r="A17" s="25"/>
      <c r="B17" s="26"/>
      <c r="C17" s="26"/>
      <c r="D17" s="27"/>
      <c r="E17" s="25" t="str">
        <f t="shared" si="0"/>
        <v/>
      </c>
      <c r="F17" s="25"/>
      <c r="G17" s="29"/>
      <c r="H17" s="293"/>
      <c r="I17" s="293"/>
      <c r="J17" s="293"/>
      <c r="K17" s="293"/>
      <c r="L17" s="293"/>
      <c r="M17" s="293"/>
      <c r="N17" s="293">
        <f t="shared" si="1"/>
        <v>0</v>
      </c>
      <c r="O17" s="299"/>
      <c r="P17" s="202"/>
      <c r="Q17" s="29"/>
      <c r="R17" s="29" t="str">
        <f t="shared" si="2"/>
        <v/>
      </c>
      <c r="S17" s="29" t="str">
        <f t="shared" si="3"/>
        <v/>
      </c>
      <c r="T17" s="41"/>
    </row>
    <row r="18" ht="15" customHeight="1" spans="1:20">
      <c r="A18" s="25"/>
      <c r="B18" s="26"/>
      <c r="C18" s="26"/>
      <c r="D18" s="27"/>
      <c r="E18" s="25" t="str">
        <f t="shared" si="0"/>
        <v/>
      </c>
      <c r="F18" s="25"/>
      <c r="G18" s="29"/>
      <c r="H18" s="293"/>
      <c r="I18" s="293"/>
      <c r="J18" s="293"/>
      <c r="K18" s="293"/>
      <c r="L18" s="293"/>
      <c r="M18" s="293"/>
      <c r="N18" s="293">
        <f t="shared" si="1"/>
        <v>0</v>
      </c>
      <c r="O18" s="299"/>
      <c r="P18" s="202"/>
      <c r="Q18" s="29"/>
      <c r="R18" s="29" t="str">
        <f t="shared" si="2"/>
        <v/>
      </c>
      <c r="S18" s="29" t="str">
        <f t="shared" si="3"/>
        <v/>
      </c>
      <c r="T18" s="41"/>
    </row>
    <row r="19" ht="15" customHeight="1" spans="1:20">
      <c r="A19" s="25"/>
      <c r="B19" s="26"/>
      <c r="C19" s="26"/>
      <c r="D19" s="27"/>
      <c r="E19" s="25" t="str">
        <f t="shared" si="0"/>
        <v/>
      </c>
      <c r="F19" s="25"/>
      <c r="G19" s="29"/>
      <c r="H19" s="293"/>
      <c r="I19" s="293"/>
      <c r="J19" s="293"/>
      <c r="K19" s="293"/>
      <c r="L19" s="293"/>
      <c r="M19" s="293"/>
      <c r="N19" s="293">
        <f t="shared" si="1"/>
        <v>0</v>
      </c>
      <c r="O19" s="299"/>
      <c r="P19" s="202"/>
      <c r="Q19" s="29"/>
      <c r="R19" s="29" t="str">
        <f t="shared" si="2"/>
        <v/>
      </c>
      <c r="S19" s="29" t="str">
        <f t="shared" si="3"/>
        <v/>
      </c>
      <c r="T19" s="41"/>
    </row>
    <row r="20" ht="15" customHeight="1" spans="1:20">
      <c r="A20" s="25"/>
      <c r="B20" s="26"/>
      <c r="C20" s="26"/>
      <c r="D20" s="27"/>
      <c r="E20" s="25" t="str">
        <f t="shared" si="0"/>
        <v/>
      </c>
      <c r="F20" s="25"/>
      <c r="G20" s="29"/>
      <c r="H20" s="293"/>
      <c r="I20" s="293"/>
      <c r="J20" s="293"/>
      <c r="K20" s="293"/>
      <c r="L20" s="293"/>
      <c r="M20" s="293"/>
      <c r="N20" s="293"/>
      <c r="O20" s="299"/>
      <c r="P20" s="202"/>
      <c r="Q20" s="29"/>
      <c r="R20" s="29" t="str">
        <f t="shared" si="2"/>
        <v/>
      </c>
      <c r="S20" s="29" t="str">
        <f t="shared" si="3"/>
        <v/>
      </c>
      <c r="T20" s="41"/>
    </row>
    <row r="21" ht="15" customHeight="1" spans="1:20">
      <c r="A21" s="25"/>
      <c r="B21" s="26"/>
      <c r="C21" s="26"/>
      <c r="D21" s="27"/>
      <c r="E21" s="25" t="str">
        <f t="shared" si="0"/>
        <v/>
      </c>
      <c r="F21" s="25"/>
      <c r="G21" s="29"/>
      <c r="H21" s="293"/>
      <c r="I21" s="293"/>
      <c r="J21" s="293"/>
      <c r="K21" s="293"/>
      <c r="L21" s="293"/>
      <c r="M21" s="293"/>
      <c r="N21" s="293">
        <f t="shared" si="1"/>
        <v>0</v>
      </c>
      <c r="O21" s="299"/>
      <c r="P21" s="202"/>
      <c r="Q21" s="29"/>
      <c r="R21" s="29" t="str">
        <f t="shared" si="2"/>
        <v/>
      </c>
      <c r="S21" s="29" t="str">
        <f t="shared" si="3"/>
        <v/>
      </c>
      <c r="T21" s="41"/>
    </row>
    <row r="22" ht="15" customHeight="1" spans="1:20">
      <c r="A22" s="25"/>
      <c r="B22" s="26"/>
      <c r="C22" s="26"/>
      <c r="D22" s="27"/>
      <c r="E22" s="25" t="str">
        <f t="shared" si="0"/>
        <v/>
      </c>
      <c r="F22" s="25"/>
      <c r="G22" s="29"/>
      <c r="H22" s="293"/>
      <c r="I22" s="293"/>
      <c r="J22" s="293"/>
      <c r="K22" s="293"/>
      <c r="L22" s="293"/>
      <c r="M22" s="293"/>
      <c r="N22" s="293"/>
      <c r="O22" s="299"/>
      <c r="P22" s="202"/>
      <c r="Q22" s="29"/>
      <c r="R22" s="29" t="str">
        <f t="shared" si="2"/>
        <v/>
      </c>
      <c r="S22" s="29" t="str">
        <f t="shared" si="3"/>
        <v/>
      </c>
      <c r="T22" s="41"/>
    </row>
    <row r="23" ht="15" customHeight="1" spans="1:20">
      <c r="A23" s="25"/>
      <c r="B23" s="26"/>
      <c r="C23" s="26"/>
      <c r="D23" s="27"/>
      <c r="E23" s="25" t="str">
        <f t="shared" si="0"/>
        <v/>
      </c>
      <c r="F23" s="25"/>
      <c r="G23" s="29"/>
      <c r="H23" s="293"/>
      <c r="I23" s="293"/>
      <c r="J23" s="293"/>
      <c r="K23" s="293"/>
      <c r="L23" s="293"/>
      <c r="M23" s="293"/>
      <c r="N23" s="293"/>
      <c r="O23" s="299"/>
      <c r="P23" s="202"/>
      <c r="Q23" s="29"/>
      <c r="R23" s="29" t="str">
        <f t="shared" si="2"/>
        <v/>
      </c>
      <c r="S23" s="29" t="str">
        <f t="shared" si="3"/>
        <v/>
      </c>
      <c r="T23" s="41"/>
    </row>
    <row r="24" ht="15" customHeight="1" spans="1:20">
      <c r="A24" s="25"/>
      <c r="B24" s="26"/>
      <c r="C24" s="26"/>
      <c r="D24" s="27"/>
      <c r="E24" s="25" t="str">
        <f t="shared" si="0"/>
        <v/>
      </c>
      <c r="F24" s="25"/>
      <c r="G24" s="29"/>
      <c r="H24" s="293"/>
      <c r="I24" s="293"/>
      <c r="J24" s="293"/>
      <c r="K24" s="293"/>
      <c r="L24" s="293"/>
      <c r="M24" s="293"/>
      <c r="N24" s="293"/>
      <c r="O24" s="299"/>
      <c r="P24" s="202"/>
      <c r="Q24" s="29"/>
      <c r="R24" s="29" t="str">
        <f t="shared" si="2"/>
        <v/>
      </c>
      <c r="S24" s="29" t="str">
        <f t="shared" si="3"/>
        <v/>
      </c>
      <c r="T24" s="41"/>
    </row>
    <row r="25" ht="15" customHeight="1" spans="1:20">
      <c r="A25" s="25"/>
      <c r="B25" s="26"/>
      <c r="C25" s="26"/>
      <c r="D25" s="27"/>
      <c r="E25" s="25" t="str">
        <f t="shared" si="0"/>
        <v/>
      </c>
      <c r="F25" s="25"/>
      <c r="G25" s="29"/>
      <c r="H25" s="293"/>
      <c r="I25" s="293"/>
      <c r="J25" s="293"/>
      <c r="K25" s="293"/>
      <c r="L25" s="293"/>
      <c r="M25" s="293"/>
      <c r="N25" s="293">
        <f t="shared" si="1"/>
        <v>0</v>
      </c>
      <c r="O25" s="299"/>
      <c r="P25" s="202"/>
      <c r="Q25" s="29"/>
      <c r="R25" s="29" t="str">
        <f t="shared" si="2"/>
        <v/>
      </c>
      <c r="S25" s="29" t="str">
        <f t="shared" si="3"/>
        <v/>
      </c>
      <c r="T25" s="41"/>
    </row>
    <row r="26" ht="15" customHeight="1" spans="1:20">
      <c r="A26" s="25"/>
      <c r="B26" s="26"/>
      <c r="C26" s="26"/>
      <c r="D26" s="27"/>
      <c r="E26" s="25" t="str">
        <f t="shared" si="0"/>
        <v/>
      </c>
      <c r="F26" s="25"/>
      <c r="G26" s="29"/>
      <c r="H26" s="293"/>
      <c r="I26" s="293"/>
      <c r="J26" s="293"/>
      <c r="K26" s="293"/>
      <c r="L26" s="293"/>
      <c r="M26" s="293"/>
      <c r="N26" s="293">
        <f t="shared" si="1"/>
        <v>0</v>
      </c>
      <c r="O26" s="299"/>
      <c r="P26" s="202"/>
      <c r="Q26" s="29"/>
      <c r="R26" s="29" t="str">
        <f t="shared" si="2"/>
        <v/>
      </c>
      <c r="S26" s="29" t="str">
        <f t="shared" si="3"/>
        <v/>
      </c>
      <c r="T26" s="41"/>
    </row>
    <row r="27" ht="15" customHeight="1" spans="1:20">
      <c r="A27" s="25"/>
      <c r="B27" s="26"/>
      <c r="C27" s="26"/>
      <c r="D27" s="27"/>
      <c r="E27" s="25" t="str">
        <f t="shared" si="0"/>
        <v/>
      </c>
      <c r="F27" s="25"/>
      <c r="G27" s="29"/>
      <c r="H27" s="293"/>
      <c r="I27" s="293"/>
      <c r="J27" s="293"/>
      <c r="K27" s="293"/>
      <c r="L27" s="293"/>
      <c r="M27" s="293"/>
      <c r="N27" s="293">
        <f t="shared" si="1"/>
        <v>0</v>
      </c>
      <c r="O27" s="299"/>
      <c r="P27" s="202"/>
      <c r="Q27" s="29"/>
      <c r="R27" s="29" t="str">
        <f t="shared" si="2"/>
        <v/>
      </c>
      <c r="S27" s="29" t="str">
        <f t="shared" si="3"/>
        <v/>
      </c>
      <c r="T27" s="41"/>
    </row>
    <row r="28" s="14" customFormat="1" ht="15" customHeight="1" spans="1:20">
      <c r="A28" s="98" t="s">
        <v>361</v>
      </c>
      <c r="B28" s="99"/>
      <c r="C28" s="22"/>
      <c r="D28" s="88"/>
      <c r="E28" s="22"/>
      <c r="F28" s="22"/>
      <c r="G28" s="37">
        <f t="shared" ref="G28:M28" si="4">SUM(G7:G27)</f>
        <v>0</v>
      </c>
      <c r="H28" s="294">
        <f t="shared" si="4"/>
        <v>0</v>
      </c>
      <c r="I28" s="294">
        <f t="shared" si="4"/>
        <v>0</v>
      </c>
      <c r="J28" s="294">
        <f t="shared" si="4"/>
        <v>0</v>
      </c>
      <c r="K28" s="294">
        <f t="shared" si="4"/>
        <v>0</v>
      </c>
      <c r="L28" s="294">
        <f t="shared" si="4"/>
        <v>0</v>
      </c>
      <c r="M28" s="294">
        <f t="shared" si="4"/>
        <v>0</v>
      </c>
      <c r="N28" s="294">
        <f t="shared" si="1"/>
        <v>0</v>
      </c>
      <c r="O28" s="300">
        <f>SUM(O7:O27)</f>
        <v>0</v>
      </c>
      <c r="P28" s="204">
        <f>SUM(P7:P27)</f>
        <v>0</v>
      </c>
      <c r="Q28" s="37">
        <f>SUM(Q7:Q27)</f>
        <v>0</v>
      </c>
      <c r="R28" s="37" t="str">
        <f t="shared" si="2"/>
        <v/>
      </c>
      <c r="S28" s="37" t="str">
        <f t="shared" si="3"/>
        <v/>
      </c>
      <c r="T28" s="42"/>
    </row>
    <row r="29" ht="15" customHeight="1" spans="1:20">
      <c r="A29" s="100" t="s">
        <v>362</v>
      </c>
      <c r="B29" s="101"/>
      <c r="C29" s="25"/>
      <c r="D29" s="102"/>
      <c r="E29" s="25"/>
      <c r="F29" s="25"/>
      <c r="G29" s="29">
        <v>0</v>
      </c>
      <c r="H29" s="293"/>
      <c r="I29" s="293"/>
      <c r="J29" s="293"/>
      <c r="K29" s="293"/>
      <c r="L29" s="293"/>
      <c r="M29" s="293"/>
      <c r="N29" s="293">
        <f t="shared" si="1"/>
        <v>0</v>
      </c>
      <c r="O29" s="299"/>
      <c r="P29" s="202">
        <v>0</v>
      </c>
      <c r="Q29" s="29"/>
      <c r="R29" s="29" t="str">
        <f t="shared" si="2"/>
        <v/>
      </c>
      <c r="S29" s="29" t="str">
        <f t="shared" si="3"/>
        <v/>
      </c>
      <c r="T29" s="41"/>
    </row>
    <row r="30" ht="15" customHeight="1" spans="1:20">
      <c r="A30" s="100" t="s">
        <v>363</v>
      </c>
      <c r="B30" s="101"/>
      <c r="C30" s="25"/>
      <c r="D30" s="102"/>
      <c r="E30" s="25"/>
      <c r="F30" s="25"/>
      <c r="G30" s="29"/>
      <c r="H30" s="293"/>
      <c r="I30" s="293"/>
      <c r="J30" s="293"/>
      <c r="K30" s="293"/>
      <c r="L30" s="293"/>
      <c r="M30" s="293"/>
      <c r="N30" s="293"/>
      <c r="O30" s="299"/>
      <c r="P30" s="202"/>
      <c r="Q30" s="29">
        <v>0</v>
      </c>
      <c r="R30" s="29" t="str">
        <f t="shared" si="2"/>
        <v/>
      </c>
      <c r="S30" s="29" t="str">
        <f t="shared" si="3"/>
        <v/>
      </c>
      <c r="T30" s="41"/>
    </row>
    <row r="31" s="14" customFormat="1" ht="15" customHeight="1" spans="1:20">
      <c r="A31" s="98" t="s">
        <v>364</v>
      </c>
      <c r="B31" s="99"/>
      <c r="C31" s="42"/>
      <c r="D31" s="88"/>
      <c r="E31" s="42"/>
      <c r="F31" s="42"/>
      <c r="G31" s="37">
        <f>G28-G29-G30</f>
        <v>0</v>
      </c>
      <c r="H31" s="294">
        <f t="shared" ref="H31:O31" si="5">H28-H29-H30</f>
        <v>0</v>
      </c>
      <c r="I31" s="294">
        <f t="shared" si="5"/>
        <v>0</v>
      </c>
      <c r="J31" s="294">
        <f t="shared" si="5"/>
        <v>0</v>
      </c>
      <c r="K31" s="294">
        <f t="shared" si="5"/>
        <v>0</v>
      </c>
      <c r="L31" s="294">
        <f t="shared" si="5"/>
        <v>0</v>
      </c>
      <c r="M31" s="294">
        <f t="shared" si="5"/>
        <v>0</v>
      </c>
      <c r="N31" s="294">
        <f t="shared" si="5"/>
        <v>0</v>
      </c>
      <c r="O31" s="300">
        <f t="shared" si="5"/>
        <v>0</v>
      </c>
      <c r="P31" s="36">
        <f>P28-P29</f>
        <v>0</v>
      </c>
      <c r="Q31" s="37">
        <f>Q28-Q30</f>
        <v>0</v>
      </c>
      <c r="R31" s="37" t="str">
        <f t="shared" si="2"/>
        <v/>
      </c>
      <c r="S31" s="37" t="str">
        <f t="shared" si="3"/>
        <v/>
      </c>
      <c r="T31" s="42"/>
    </row>
    <row r="32" customHeight="1" spans="2:3">
      <c r="B32" s="301" t="s">
        <v>381</v>
      </c>
      <c r="C32" s="15" t="s">
        <v>382</v>
      </c>
    </row>
    <row r="33" customHeight="1" spans="3:8">
      <c r="C33" s="15" t="s">
        <v>383</v>
      </c>
      <c r="H33" s="215"/>
    </row>
    <row r="34" customHeight="1" spans="3:8">
      <c r="C34" s="15" t="s">
        <v>384</v>
      </c>
      <c r="H34" s="215"/>
    </row>
  </sheetData>
  <mergeCells count="8">
    <mergeCell ref="A2:T2"/>
    <mergeCell ref="A3:T3"/>
    <mergeCell ref="A28:B28"/>
    <mergeCell ref="A29:B29"/>
    <mergeCell ref="A30:B30"/>
    <mergeCell ref="A31:B31"/>
    <mergeCell ref="N5:N6"/>
    <mergeCell ref="O5:O6"/>
  </mergeCells>
  <hyperlinks>
    <hyperlink ref="A1" location="索引目录!D13" display="返回索引页"/>
    <hyperlink ref="B1" location="流动资产汇总表!B12" display="返回 "/>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J43"/>
  <sheetViews>
    <sheetView workbookViewId="0">
      <selection activeCell="G28" sqref="G28:M28"/>
    </sheetView>
  </sheetViews>
  <sheetFormatPr defaultColWidth="9" defaultRowHeight="15.75"/>
  <cols>
    <col min="1" max="1" width="1.75" customWidth="1"/>
    <col min="2" max="2" width="3.25" customWidth="1"/>
    <col min="3" max="3" width="2.75" hidden="1" customWidth="1"/>
    <col min="4" max="4" width="15.25" customWidth="1"/>
    <col min="5" max="5" width="12" customWidth="1"/>
    <col min="6" max="6" width="5.625" customWidth="1"/>
    <col min="7" max="8" width="3.25" customWidth="1"/>
    <col min="9" max="9" width="2.5" customWidth="1"/>
    <col min="10" max="10" width="4.125" customWidth="1"/>
    <col min="11" max="11" width="2.25" customWidth="1"/>
    <col min="12" max="12" width="5.75" customWidth="1"/>
    <col min="13" max="13" width="6.125" customWidth="1"/>
    <col min="14" max="14" width="3.625" customWidth="1"/>
    <col min="15" max="15" width="3.25" customWidth="1"/>
    <col min="16" max="16" width="19.125" customWidth="1"/>
    <col min="17" max="17" width="15.25" customWidth="1"/>
  </cols>
  <sheetData>
    <row r="1" s="210" customFormat="1" ht="12" spans="1:2">
      <c r="A1" s="599" t="s">
        <v>0</v>
      </c>
      <c r="B1" s="599"/>
    </row>
    <row r="2" ht="18" customHeight="1" spans="2:15">
      <c r="B2" s="600"/>
      <c r="C2" s="601"/>
      <c r="D2" s="601"/>
      <c r="E2" s="601"/>
      <c r="F2" s="601"/>
      <c r="G2" s="601"/>
      <c r="H2" s="601"/>
      <c r="I2" s="601"/>
      <c r="J2" s="601"/>
      <c r="K2" s="601"/>
      <c r="L2" s="601"/>
      <c r="M2" s="601"/>
      <c r="N2" s="601"/>
      <c r="O2" s="646"/>
    </row>
    <row r="3" ht="27" hidden="1" spans="2:36">
      <c r="B3" s="602"/>
      <c r="C3" s="603"/>
      <c r="D3" s="604"/>
      <c r="E3" s="604"/>
      <c r="F3" s="604"/>
      <c r="G3" s="604"/>
      <c r="H3" s="604"/>
      <c r="I3" s="604"/>
      <c r="J3" s="604"/>
      <c r="K3" s="604"/>
      <c r="L3" s="604"/>
      <c r="M3" s="604"/>
      <c r="N3" s="647"/>
      <c r="O3" s="648"/>
      <c r="P3" s="649"/>
      <c r="Q3" s="649"/>
      <c r="R3" s="649"/>
      <c r="S3" s="649"/>
      <c r="T3" s="649"/>
      <c r="U3" s="649"/>
      <c r="V3" s="649"/>
      <c r="W3" s="649"/>
      <c r="X3" s="649"/>
      <c r="Y3" s="649"/>
      <c r="Z3" s="649"/>
      <c r="AA3" s="649"/>
      <c r="AB3" s="649"/>
      <c r="AC3" s="649"/>
      <c r="AD3" s="649"/>
      <c r="AE3" s="649"/>
      <c r="AF3" s="649"/>
      <c r="AG3" s="649"/>
      <c r="AH3" s="649"/>
      <c r="AI3" s="649"/>
      <c r="AJ3" s="649"/>
    </row>
    <row r="4" ht="43.5" customHeight="1" spans="2:15">
      <c r="B4" s="602"/>
      <c r="C4" s="605" t="s">
        <v>1</v>
      </c>
      <c r="D4" s="606"/>
      <c r="E4" s="606"/>
      <c r="F4" s="606"/>
      <c r="G4" s="606"/>
      <c r="H4" s="606"/>
      <c r="I4" s="606"/>
      <c r="J4" s="606"/>
      <c r="K4" s="606"/>
      <c r="L4" s="606"/>
      <c r="M4" s="606"/>
      <c r="N4" s="650"/>
      <c r="O4" s="648"/>
    </row>
    <row r="5" ht="16.5" spans="2:15">
      <c r="B5" s="602"/>
      <c r="C5" s="607"/>
      <c r="D5" s="608" t="s">
        <v>2</v>
      </c>
      <c r="E5" s="609"/>
      <c r="F5" s="609"/>
      <c r="G5" s="609"/>
      <c r="H5" s="609"/>
      <c r="I5" s="609"/>
      <c r="J5" s="609"/>
      <c r="K5" s="609"/>
      <c r="L5" s="609"/>
      <c r="M5" s="609"/>
      <c r="N5" s="651"/>
      <c r="O5" s="648"/>
    </row>
    <row r="6" ht="31.5" hidden="1" spans="2:15">
      <c r="B6" s="602"/>
      <c r="C6" s="607"/>
      <c r="D6" s="610"/>
      <c r="E6" s="610"/>
      <c r="F6" s="610"/>
      <c r="G6" s="610"/>
      <c r="H6" s="610"/>
      <c r="I6" s="610"/>
      <c r="J6" s="610"/>
      <c r="K6" s="610"/>
      <c r="L6" s="610"/>
      <c r="M6" s="610"/>
      <c r="N6" s="651"/>
      <c r="O6" s="648"/>
    </row>
    <row r="7" s="598" customFormat="1" ht="18" customHeight="1" spans="2:17">
      <c r="B7" s="602"/>
      <c r="C7" s="607"/>
      <c r="D7" s="611" t="s">
        <v>3</v>
      </c>
      <c r="E7" s="612"/>
      <c r="F7" s="613" t="s">
        <v>4</v>
      </c>
      <c r="G7" s="614"/>
      <c r="H7" s="614"/>
      <c r="I7" s="614"/>
      <c r="J7" s="614"/>
      <c r="K7" s="614"/>
      <c r="L7" s="614"/>
      <c r="M7" s="652"/>
      <c r="N7" s="651"/>
      <c r="O7" s="648"/>
      <c r="P7" s="653" t="s">
        <v>5</v>
      </c>
      <c r="Q7" s="653" t="s">
        <v>6</v>
      </c>
    </row>
    <row r="8" s="598" customFormat="1" ht="10.15" customHeight="1" spans="2:17">
      <c r="B8" s="602"/>
      <c r="C8" s="607"/>
      <c r="D8" s="615"/>
      <c r="E8" s="616"/>
      <c r="F8" s="616"/>
      <c r="G8" s="616"/>
      <c r="H8" s="616"/>
      <c r="I8" s="616"/>
      <c r="J8" s="616"/>
      <c r="K8" s="616"/>
      <c r="L8" s="616"/>
      <c r="M8" s="654"/>
      <c r="N8" s="651"/>
      <c r="O8" s="648"/>
      <c r="P8" s="655"/>
      <c r="Q8" s="655"/>
    </row>
    <row r="9" s="598" customFormat="1" ht="18" customHeight="1" spans="2:17">
      <c r="B9" s="602"/>
      <c r="C9" s="607"/>
      <c r="D9" s="617" t="s">
        <v>7</v>
      </c>
      <c r="E9" s="618"/>
      <c r="F9" s="619" t="s">
        <v>8</v>
      </c>
      <c r="G9" s="620" t="s">
        <v>9</v>
      </c>
      <c r="H9" s="619" t="s">
        <v>10</v>
      </c>
      <c r="I9" s="620" t="s">
        <v>11</v>
      </c>
      <c r="J9" s="619" t="s">
        <v>12</v>
      </c>
      <c r="K9" s="620" t="s">
        <v>13</v>
      </c>
      <c r="L9" s="656"/>
      <c r="M9" s="657"/>
      <c r="N9" s="651"/>
      <c r="O9" s="648"/>
      <c r="P9" s="653"/>
      <c r="Q9" s="653"/>
    </row>
    <row r="10" s="598" customFormat="1" ht="10.15" customHeight="1" spans="2:15">
      <c r="B10" s="602"/>
      <c r="C10" s="607"/>
      <c r="D10" s="621"/>
      <c r="E10" s="622"/>
      <c r="F10" s="623"/>
      <c r="G10" s="623"/>
      <c r="H10" s="623"/>
      <c r="I10" s="623"/>
      <c r="J10" s="623"/>
      <c r="K10" s="623"/>
      <c r="L10" s="622"/>
      <c r="M10" s="658"/>
      <c r="N10" s="651"/>
      <c r="O10" s="648"/>
    </row>
    <row r="11" s="598" customFormat="1" ht="18" customHeight="1" spans="2:15">
      <c r="B11" s="602"/>
      <c r="C11" s="607"/>
      <c r="D11" s="624" t="s">
        <v>14</v>
      </c>
      <c r="E11" s="625"/>
      <c r="F11" s="625"/>
      <c r="G11" s="626" t="s">
        <v>15</v>
      </c>
      <c r="H11" s="627"/>
      <c r="I11" s="627"/>
      <c r="J11" s="627"/>
      <c r="K11" s="627"/>
      <c r="L11" s="627"/>
      <c r="M11" s="659"/>
      <c r="N11" s="651"/>
      <c r="O11" s="648"/>
    </row>
    <row r="12" s="598" customFormat="1" ht="10.15" customHeight="1" spans="2:15">
      <c r="B12" s="602"/>
      <c r="C12" s="607"/>
      <c r="D12" s="628"/>
      <c r="E12" s="629"/>
      <c r="F12" s="629"/>
      <c r="G12" s="629"/>
      <c r="H12" s="629"/>
      <c r="I12" s="629"/>
      <c r="J12" s="629"/>
      <c r="K12" s="629"/>
      <c r="L12" s="629"/>
      <c r="M12" s="660"/>
      <c r="N12" s="651"/>
      <c r="O12" s="648"/>
    </row>
    <row r="13" s="598" customFormat="1" ht="18" customHeight="1" spans="2:15">
      <c r="B13" s="602"/>
      <c r="C13" s="607"/>
      <c r="D13" s="630" t="s">
        <v>16</v>
      </c>
      <c r="E13" s="631"/>
      <c r="F13" s="632" t="s">
        <v>8</v>
      </c>
      <c r="G13" s="633" t="s">
        <v>9</v>
      </c>
      <c r="H13" s="632" t="s">
        <v>10</v>
      </c>
      <c r="I13" s="633" t="s">
        <v>11</v>
      </c>
      <c r="J13" s="632" t="s">
        <v>12</v>
      </c>
      <c r="K13" s="633" t="s">
        <v>13</v>
      </c>
      <c r="L13" s="661"/>
      <c r="M13" s="662"/>
      <c r="N13" s="651"/>
      <c r="O13" s="648"/>
    </row>
    <row r="14" spans="2:15">
      <c r="B14" s="602"/>
      <c r="C14" s="607"/>
      <c r="D14" s="634"/>
      <c r="E14" s="634"/>
      <c r="F14" s="634"/>
      <c r="G14" s="634"/>
      <c r="H14" s="634"/>
      <c r="I14" s="634"/>
      <c r="J14" s="634"/>
      <c r="K14" s="634"/>
      <c r="L14" s="634"/>
      <c r="M14" s="634"/>
      <c r="N14" s="651"/>
      <c r="O14" s="648"/>
    </row>
    <row r="15" ht="16.5" spans="2:15">
      <c r="B15" s="602"/>
      <c r="C15" s="607"/>
      <c r="D15" s="608" t="s">
        <v>17</v>
      </c>
      <c r="E15" s="609"/>
      <c r="F15" s="609"/>
      <c r="G15" s="609"/>
      <c r="H15" s="609"/>
      <c r="I15" s="609"/>
      <c r="J15" s="609"/>
      <c r="K15" s="609"/>
      <c r="L15" s="609"/>
      <c r="M15" s="609"/>
      <c r="N15" s="651"/>
      <c r="O15" s="648"/>
    </row>
    <row r="16" s="598" customFormat="1" ht="18" customHeight="1" spans="2:15">
      <c r="B16" s="602"/>
      <c r="C16" s="607"/>
      <c r="D16" s="611" t="s">
        <v>18</v>
      </c>
      <c r="E16" s="635"/>
      <c r="F16" s="613"/>
      <c r="G16" s="636"/>
      <c r="H16" s="636"/>
      <c r="I16" s="636"/>
      <c r="J16" s="636"/>
      <c r="K16" s="636"/>
      <c r="L16" s="636"/>
      <c r="M16" s="663"/>
      <c r="N16" s="651"/>
      <c r="O16" s="648"/>
    </row>
    <row r="17" s="598" customFormat="1" ht="10.15" customHeight="1" spans="2:15">
      <c r="B17" s="602"/>
      <c r="C17" s="607"/>
      <c r="D17" s="637"/>
      <c r="E17" s="638"/>
      <c r="F17" s="638"/>
      <c r="G17" s="638"/>
      <c r="H17" s="638"/>
      <c r="I17" s="638"/>
      <c r="J17" s="638"/>
      <c r="K17" s="638"/>
      <c r="L17" s="638"/>
      <c r="M17" s="664"/>
      <c r="N17" s="651"/>
      <c r="O17" s="648"/>
    </row>
    <row r="18" s="598" customFormat="1" ht="18" customHeight="1" spans="2:15">
      <c r="B18" s="602"/>
      <c r="C18" s="607"/>
      <c r="D18" s="624" t="s">
        <v>19</v>
      </c>
      <c r="E18" s="639"/>
      <c r="F18" s="639"/>
      <c r="G18" s="626" t="s">
        <v>20</v>
      </c>
      <c r="H18" s="627"/>
      <c r="I18" s="627"/>
      <c r="J18" s="627"/>
      <c r="K18" s="627"/>
      <c r="L18" s="627"/>
      <c r="M18" s="659"/>
      <c r="N18" s="651"/>
      <c r="O18" s="648"/>
    </row>
    <row r="19" s="598" customFormat="1" ht="10.15" customHeight="1" spans="2:15">
      <c r="B19" s="602"/>
      <c r="C19" s="607"/>
      <c r="D19" s="637"/>
      <c r="E19" s="638"/>
      <c r="F19" s="638"/>
      <c r="G19" s="638"/>
      <c r="H19" s="638"/>
      <c r="I19" s="638"/>
      <c r="J19" s="638"/>
      <c r="K19" s="638"/>
      <c r="L19" s="638"/>
      <c r="M19" s="664"/>
      <c r="N19" s="651"/>
      <c r="O19" s="648"/>
    </row>
    <row r="20" s="598" customFormat="1" ht="18" customHeight="1" spans="2:15">
      <c r="B20" s="602"/>
      <c r="C20" s="607"/>
      <c r="D20" s="624" t="s">
        <v>21</v>
      </c>
      <c r="E20" s="639"/>
      <c r="F20" s="639"/>
      <c r="G20" s="626" t="s">
        <v>20</v>
      </c>
      <c r="H20" s="627"/>
      <c r="I20" s="627"/>
      <c r="J20" s="627"/>
      <c r="K20" s="627"/>
      <c r="L20" s="627"/>
      <c r="M20" s="659"/>
      <c r="N20" s="651"/>
      <c r="O20" s="648"/>
    </row>
    <row r="21" s="598" customFormat="1" ht="10.15" customHeight="1" spans="2:15">
      <c r="B21" s="602"/>
      <c r="C21" s="607"/>
      <c r="D21" s="637"/>
      <c r="E21" s="638"/>
      <c r="F21" s="638"/>
      <c r="G21" s="638"/>
      <c r="H21" s="638"/>
      <c r="I21" s="638"/>
      <c r="J21" s="638"/>
      <c r="K21" s="638"/>
      <c r="L21" s="638"/>
      <c r="M21" s="664"/>
      <c r="N21" s="651"/>
      <c r="O21" s="648"/>
    </row>
    <row r="22" s="598" customFormat="1" ht="18" customHeight="1" spans="2:15">
      <c r="B22" s="602"/>
      <c r="C22" s="607"/>
      <c r="D22" s="624" t="s">
        <v>22</v>
      </c>
      <c r="E22" s="639"/>
      <c r="F22" s="639"/>
      <c r="G22" s="626"/>
      <c r="H22" s="627"/>
      <c r="I22" s="627"/>
      <c r="J22" s="627"/>
      <c r="K22" s="627"/>
      <c r="L22" s="627"/>
      <c r="M22" s="659"/>
      <c r="N22" s="651"/>
      <c r="O22" s="648"/>
    </row>
    <row r="23" s="598" customFormat="1" ht="10.15" customHeight="1" spans="2:15">
      <c r="B23" s="602"/>
      <c r="C23" s="607"/>
      <c r="D23" s="637"/>
      <c r="E23" s="638"/>
      <c r="F23" s="638"/>
      <c r="G23" s="638"/>
      <c r="H23" s="638"/>
      <c r="I23" s="638"/>
      <c r="J23" s="638"/>
      <c r="K23" s="638"/>
      <c r="L23" s="638"/>
      <c r="M23" s="664"/>
      <c r="N23" s="651"/>
      <c r="O23" s="648"/>
    </row>
    <row r="24" s="598" customFormat="1" ht="18" customHeight="1" spans="2:15">
      <c r="B24" s="602"/>
      <c r="C24" s="607"/>
      <c r="D24" s="624" t="s">
        <v>23</v>
      </c>
      <c r="E24" s="639"/>
      <c r="F24" s="639"/>
      <c r="G24" s="626" t="s">
        <v>20</v>
      </c>
      <c r="H24" s="627"/>
      <c r="I24" s="627"/>
      <c r="J24" s="627"/>
      <c r="K24" s="627"/>
      <c r="L24" s="627"/>
      <c r="M24" s="659"/>
      <c r="N24" s="651"/>
      <c r="O24" s="648"/>
    </row>
    <row r="25" s="598" customFormat="1" ht="10.15" customHeight="1" spans="2:15">
      <c r="B25" s="602"/>
      <c r="C25" s="607"/>
      <c r="D25" s="637"/>
      <c r="E25" s="638"/>
      <c r="F25" s="638"/>
      <c r="G25" s="638"/>
      <c r="H25" s="638"/>
      <c r="I25" s="638"/>
      <c r="J25" s="638"/>
      <c r="K25" s="638"/>
      <c r="L25" s="638"/>
      <c r="M25" s="664"/>
      <c r="N25" s="651"/>
      <c r="O25" s="648"/>
    </row>
    <row r="26" s="598" customFormat="1" ht="18" customHeight="1" spans="2:15">
      <c r="B26" s="602"/>
      <c r="C26" s="607"/>
      <c r="D26" s="624" t="s">
        <v>24</v>
      </c>
      <c r="E26" s="639"/>
      <c r="F26" s="639"/>
      <c r="G26" s="626" t="s">
        <v>20</v>
      </c>
      <c r="H26" s="627"/>
      <c r="I26" s="627"/>
      <c r="J26" s="627"/>
      <c r="K26" s="627"/>
      <c r="L26" s="627"/>
      <c r="M26" s="659"/>
      <c r="N26" s="651"/>
      <c r="O26" s="648"/>
    </row>
    <row r="27" s="598" customFormat="1" ht="10.15" customHeight="1" spans="2:15">
      <c r="B27" s="602"/>
      <c r="C27" s="607"/>
      <c r="D27" s="637"/>
      <c r="E27" s="638"/>
      <c r="F27" s="638"/>
      <c r="G27" s="638"/>
      <c r="H27" s="638"/>
      <c r="I27" s="638"/>
      <c r="J27" s="638"/>
      <c r="K27" s="638"/>
      <c r="L27" s="638"/>
      <c r="M27" s="664"/>
      <c r="N27" s="651"/>
      <c r="O27" s="648"/>
    </row>
    <row r="28" s="598" customFormat="1" ht="18" customHeight="1" spans="2:15">
      <c r="B28" s="602"/>
      <c r="C28" s="607"/>
      <c r="D28" s="624" t="s">
        <v>25</v>
      </c>
      <c r="E28" s="639"/>
      <c r="F28" s="639"/>
      <c r="G28" s="626"/>
      <c r="H28" s="627"/>
      <c r="I28" s="627"/>
      <c r="J28" s="627"/>
      <c r="K28" s="627"/>
      <c r="L28" s="627"/>
      <c r="M28" s="659"/>
      <c r="N28" s="651"/>
      <c r="O28" s="648"/>
    </row>
    <row r="29" s="598" customFormat="1" ht="10.15" customHeight="1" spans="2:15">
      <c r="B29" s="602"/>
      <c r="C29" s="607"/>
      <c r="D29" s="637"/>
      <c r="E29" s="638"/>
      <c r="F29" s="638"/>
      <c r="G29" s="638"/>
      <c r="H29" s="638"/>
      <c r="I29" s="638"/>
      <c r="J29" s="638"/>
      <c r="K29" s="638"/>
      <c r="L29" s="638"/>
      <c r="M29" s="664"/>
      <c r="N29" s="651"/>
      <c r="O29" s="648"/>
    </row>
    <row r="30" s="598" customFormat="1" ht="18" customHeight="1" spans="2:15">
      <c r="B30" s="602"/>
      <c r="C30" s="607"/>
      <c r="D30" s="624" t="s">
        <v>26</v>
      </c>
      <c r="E30" s="639"/>
      <c r="F30" s="639"/>
      <c r="G30" s="626"/>
      <c r="H30" s="627"/>
      <c r="I30" s="627"/>
      <c r="J30" s="627"/>
      <c r="K30" s="627"/>
      <c r="L30" s="627"/>
      <c r="M30" s="659"/>
      <c r="N30" s="651"/>
      <c r="O30" s="648"/>
    </row>
    <row r="31" s="598" customFormat="1" ht="10.15" customHeight="1" spans="2:15">
      <c r="B31" s="602"/>
      <c r="C31" s="607"/>
      <c r="D31" s="637"/>
      <c r="E31" s="638"/>
      <c r="F31" s="638"/>
      <c r="G31" s="638"/>
      <c r="H31" s="638"/>
      <c r="I31" s="638"/>
      <c r="J31" s="638"/>
      <c r="K31" s="638"/>
      <c r="L31" s="638"/>
      <c r="M31" s="664"/>
      <c r="N31" s="651"/>
      <c r="O31" s="648"/>
    </row>
    <row r="32" s="598" customFormat="1" ht="18" customHeight="1" spans="2:15">
      <c r="B32" s="602"/>
      <c r="C32" s="607"/>
      <c r="D32" s="624" t="s">
        <v>27</v>
      </c>
      <c r="E32" s="639"/>
      <c r="F32" s="639"/>
      <c r="G32" s="626"/>
      <c r="H32" s="627"/>
      <c r="I32" s="627"/>
      <c r="J32" s="627"/>
      <c r="K32" s="627"/>
      <c r="L32" s="627"/>
      <c r="M32" s="659"/>
      <c r="N32" s="651"/>
      <c r="O32" s="648"/>
    </row>
    <row r="33" s="598" customFormat="1" ht="10.15" customHeight="1" spans="2:15">
      <c r="B33" s="602"/>
      <c r="C33" s="607"/>
      <c r="D33" s="637"/>
      <c r="E33" s="638"/>
      <c r="F33" s="638"/>
      <c r="G33" s="638"/>
      <c r="H33" s="638"/>
      <c r="I33" s="638"/>
      <c r="J33" s="638"/>
      <c r="K33" s="638"/>
      <c r="L33" s="638"/>
      <c r="M33" s="664"/>
      <c r="N33" s="651"/>
      <c r="O33" s="648"/>
    </row>
    <row r="34" s="598" customFormat="1" ht="18" customHeight="1" spans="2:15">
      <c r="B34" s="602"/>
      <c r="C34" s="607"/>
      <c r="D34" s="624" t="s">
        <v>28</v>
      </c>
      <c r="E34" s="639"/>
      <c r="F34" s="639"/>
      <c r="G34" s="626"/>
      <c r="H34" s="627"/>
      <c r="I34" s="627"/>
      <c r="J34" s="627"/>
      <c r="K34" s="627"/>
      <c r="L34" s="627"/>
      <c r="M34" s="659"/>
      <c r="N34" s="651"/>
      <c r="O34" s="648"/>
    </row>
    <row r="35" s="598" customFormat="1" ht="10.15" customHeight="1" spans="2:15">
      <c r="B35" s="602"/>
      <c r="C35" s="607"/>
      <c r="D35" s="637"/>
      <c r="E35" s="638"/>
      <c r="F35" s="638"/>
      <c r="G35" s="638"/>
      <c r="H35" s="638"/>
      <c r="I35" s="638"/>
      <c r="J35" s="638"/>
      <c r="K35" s="638"/>
      <c r="L35" s="638"/>
      <c r="M35" s="664"/>
      <c r="N35" s="651"/>
      <c r="O35" s="648"/>
    </row>
    <row r="36" s="598" customFormat="1" ht="18" customHeight="1" spans="2:15">
      <c r="B36" s="602"/>
      <c r="C36" s="607"/>
      <c r="D36" s="624" t="s">
        <v>29</v>
      </c>
      <c r="E36" s="639"/>
      <c r="F36" s="639"/>
      <c r="G36" s="626"/>
      <c r="H36" s="627"/>
      <c r="I36" s="627"/>
      <c r="J36" s="627"/>
      <c r="K36" s="627"/>
      <c r="L36" s="627"/>
      <c r="M36" s="659"/>
      <c r="N36" s="651"/>
      <c r="O36" s="648"/>
    </row>
    <row r="37" s="598" customFormat="1" ht="10.15" customHeight="1" spans="2:15">
      <c r="B37" s="602"/>
      <c r="C37" s="607"/>
      <c r="D37" s="637"/>
      <c r="E37" s="638"/>
      <c r="F37" s="638"/>
      <c r="G37" s="638"/>
      <c r="H37" s="638"/>
      <c r="I37" s="638"/>
      <c r="J37" s="638"/>
      <c r="K37" s="638"/>
      <c r="L37" s="638"/>
      <c r="M37" s="664"/>
      <c r="N37" s="651"/>
      <c r="O37" s="648"/>
    </row>
    <row r="38" s="598" customFormat="1" ht="18" customHeight="1" spans="2:15">
      <c r="B38" s="602"/>
      <c r="C38" s="607"/>
      <c r="D38" s="624" t="s">
        <v>30</v>
      </c>
      <c r="E38" s="639"/>
      <c r="F38" s="639"/>
      <c r="G38" s="626"/>
      <c r="H38" s="627"/>
      <c r="I38" s="627"/>
      <c r="J38" s="627"/>
      <c r="K38" s="627"/>
      <c r="L38" s="627"/>
      <c r="M38" s="659"/>
      <c r="N38" s="651"/>
      <c r="O38" s="648"/>
    </row>
    <row r="39" s="598" customFormat="1" ht="10.15" customHeight="1" spans="2:15">
      <c r="B39" s="602"/>
      <c r="C39" s="607"/>
      <c r="D39" s="637"/>
      <c r="E39" s="638"/>
      <c r="F39" s="638"/>
      <c r="G39" s="638"/>
      <c r="H39" s="638"/>
      <c r="I39" s="638"/>
      <c r="J39" s="638"/>
      <c r="K39" s="638"/>
      <c r="L39" s="638"/>
      <c r="M39" s="664"/>
      <c r="N39" s="651"/>
      <c r="O39" s="648"/>
    </row>
    <row r="40" s="598" customFormat="1" ht="18" customHeight="1" spans="2:15">
      <c r="B40" s="602"/>
      <c r="C40" s="607"/>
      <c r="D40" s="630" t="s">
        <v>31</v>
      </c>
      <c r="E40" s="640"/>
      <c r="F40" s="640"/>
      <c r="G40" s="641"/>
      <c r="H40" s="642"/>
      <c r="I40" s="642"/>
      <c r="J40" s="642"/>
      <c r="K40" s="642"/>
      <c r="L40" s="642"/>
      <c r="M40" s="665"/>
      <c r="N40" s="651"/>
      <c r="O40" s="648"/>
    </row>
    <row r="41" ht="8.1" customHeight="1" spans="2:15">
      <c r="B41" s="602"/>
      <c r="C41" s="607"/>
      <c r="D41" s="643"/>
      <c r="E41" s="643"/>
      <c r="F41" s="643"/>
      <c r="G41" s="643"/>
      <c r="H41" s="643"/>
      <c r="I41" s="643"/>
      <c r="J41" s="643"/>
      <c r="K41" s="643"/>
      <c r="L41" s="643"/>
      <c r="M41" s="643"/>
      <c r="N41" s="651"/>
      <c r="O41" s="648"/>
    </row>
    <row r="42" ht="18" customHeight="1" spans="2:15">
      <c r="B42" s="644"/>
      <c r="C42" s="645"/>
      <c r="D42" s="645"/>
      <c r="E42" s="645"/>
      <c r="F42" s="645"/>
      <c r="G42" s="645"/>
      <c r="H42" s="645"/>
      <c r="I42" s="645"/>
      <c r="J42" s="645"/>
      <c r="K42" s="645"/>
      <c r="L42" s="645"/>
      <c r="M42" s="645"/>
      <c r="N42" s="645"/>
      <c r="O42" s="666"/>
    </row>
    <row r="43" ht="16.5"/>
  </sheetData>
  <mergeCells count="44">
    <mergeCell ref="A1:B1"/>
    <mergeCell ref="B2:O2"/>
    <mergeCell ref="C3:N3"/>
    <mergeCell ref="C4:N4"/>
    <mergeCell ref="D5:M5"/>
    <mergeCell ref="D6:M6"/>
    <mergeCell ref="D7:E7"/>
    <mergeCell ref="F7:M7"/>
    <mergeCell ref="D9:E9"/>
    <mergeCell ref="D11:F11"/>
    <mergeCell ref="G11:M11"/>
    <mergeCell ref="D13:E13"/>
    <mergeCell ref="D14:M14"/>
    <mergeCell ref="D15:M15"/>
    <mergeCell ref="D16:E16"/>
    <mergeCell ref="F16:M16"/>
    <mergeCell ref="D18:F18"/>
    <mergeCell ref="G18:M18"/>
    <mergeCell ref="D20:F20"/>
    <mergeCell ref="G20:M20"/>
    <mergeCell ref="D22:F22"/>
    <mergeCell ref="G22:M22"/>
    <mergeCell ref="D24:F24"/>
    <mergeCell ref="G24:M24"/>
    <mergeCell ref="D26:F26"/>
    <mergeCell ref="G26:M26"/>
    <mergeCell ref="D28:F28"/>
    <mergeCell ref="G28:M28"/>
    <mergeCell ref="D30:F30"/>
    <mergeCell ref="G30:M30"/>
    <mergeCell ref="D32:F32"/>
    <mergeCell ref="G32:M32"/>
    <mergeCell ref="D34:F34"/>
    <mergeCell ref="G34:M34"/>
    <mergeCell ref="D36:F36"/>
    <mergeCell ref="G36:M36"/>
    <mergeCell ref="D38:F38"/>
    <mergeCell ref="G38:M38"/>
    <mergeCell ref="D40:F40"/>
    <mergeCell ref="G40:M40"/>
    <mergeCell ref="B3:B41"/>
    <mergeCell ref="C5:C41"/>
    <mergeCell ref="N5:N41"/>
    <mergeCell ref="O3:O41"/>
  </mergeCells>
  <dataValidations count="5">
    <dataValidation allowBlank="1" showInputMessage="1" showErrorMessage="1" sqref="D7 F7 E10:M10 D9:D10"/>
    <dataValidation type="list" allowBlank="1" showInputMessage="1" showErrorMessage="1" sqref="J9 J13">
      <formula1>"1,2,3,4,5,6,7,8,9,10,11,12,13,14,15,16,17,18,19,20,21,22,23,24,25,26,27,28,29,30,31"</formula1>
    </dataValidation>
    <dataValidation type="list" allowBlank="1" showInputMessage="1" showErrorMessage="1" sqref="F9 F13">
      <formula1>"2010,2011,2012,2013,2014,2015,2016,2017,2018,2019,2020,2021,2022,2023,2024,2025,2026,2027,2028,2029,2030"</formula1>
    </dataValidation>
    <dataValidation type="list" allowBlank="1" showInputMessage="1" showErrorMessage="1" sqref="H9 H13">
      <formula1>"1,2,3,4,5,6,7,8,9,10,11,12"</formula1>
    </dataValidation>
    <dataValidation allowBlank="1" showInputMessage="1" showErrorMessage="1" sqref="D11 G11 D13" errorStyle="information"/>
  </dataValidations>
  <hyperlinks>
    <hyperlink ref="A1:B1" location="索引目录!B2" display="索引页"/>
  </hyperlinks>
  <pageMargins left="0.75" right="0.75" top="1" bottom="1" header="0.5" footer="0.5"/>
  <pageSetup paperSize="9" scale="92"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M32"/>
  <sheetViews>
    <sheetView zoomScale="90" zoomScaleNormal="90" workbookViewId="0">
      <pane ySplit="6" topLeftCell="A16" activePane="bottomLeft" state="frozen"/>
      <selection/>
      <selection pane="bottomLeft" activeCell="B1" sqref="B1"/>
    </sheetView>
  </sheetViews>
  <sheetFormatPr defaultColWidth="9" defaultRowHeight="15.75" customHeight="1"/>
  <cols>
    <col min="1" max="1" width="7.625" style="15" customWidth="1"/>
    <col min="2" max="2" width="22.75" style="15" customWidth="1"/>
    <col min="3" max="3" width="14.125" style="15" customWidth="1"/>
    <col min="4" max="4" width="8.75" style="15" customWidth="1"/>
    <col min="5" max="5" width="6.75" style="15" customWidth="1"/>
    <col min="6" max="6" width="6.125" style="15" customWidth="1"/>
    <col min="7" max="7" width="13.75" style="15" hidden="1" customWidth="1" outlineLevel="1"/>
    <col min="8" max="8" width="13.125" style="15" customWidth="1" collapsed="1"/>
    <col min="9" max="9" width="14.25" style="15" customWidth="1"/>
    <col min="10" max="10" width="12.125" style="15" customWidth="1"/>
    <col min="11" max="11" width="9.25" style="15" customWidth="1"/>
    <col min="12" max="12" width="12.625" style="15" customWidth="1"/>
    <col min="13" max="16384" width="9" style="15"/>
  </cols>
  <sheetData>
    <row r="1" s="85" customFormat="1" ht="11.25" spans="1:12">
      <c r="A1" s="90" t="s">
        <v>288</v>
      </c>
      <c r="B1" s="86" t="s">
        <v>289</v>
      </c>
      <c r="C1" s="87"/>
      <c r="D1" s="87"/>
      <c r="E1" s="87"/>
      <c r="F1" s="87"/>
      <c r="G1" s="87"/>
      <c r="H1" s="87"/>
      <c r="I1" s="87"/>
      <c r="J1" s="87"/>
      <c r="K1" s="87"/>
      <c r="L1" s="87"/>
    </row>
    <row r="2" s="12" customFormat="1" ht="30" customHeight="1" spans="1:12">
      <c r="A2" s="19" t="s">
        <v>385</v>
      </c>
      <c r="B2" s="19"/>
      <c r="C2" s="19"/>
      <c r="D2" s="19"/>
      <c r="E2" s="19"/>
      <c r="F2" s="19"/>
      <c r="G2" s="19"/>
      <c r="H2" s="19"/>
      <c r="I2" s="19"/>
      <c r="J2" s="19"/>
      <c r="K2" s="19"/>
      <c r="L2" s="19"/>
    </row>
    <row r="3" ht="15" customHeight="1" spans="1:13">
      <c r="A3" s="20" t="str">
        <f>CONCATENATE(封面!D9,封面!F9,封面!G9,封面!H9,封面!I9,封面!J9,封面!K9)</f>
        <v>评估基准日：2024年9月30日</v>
      </c>
      <c r="B3" s="20"/>
      <c r="C3" s="20"/>
      <c r="D3" s="20"/>
      <c r="E3" s="20"/>
      <c r="F3" s="20"/>
      <c r="G3" s="20"/>
      <c r="H3" s="20"/>
      <c r="I3" s="38"/>
      <c r="J3" s="38"/>
      <c r="K3" s="38"/>
      <c r="L3" s="38"/>
      <c r="M3" s="15" t="str">
        <f>CONCATENATE(封面!F9,封面!G9,封面!H9,封面!I9,封面!J9,封面!K9)</f>
        <v>2024年9月30日</v>
      </c>
    </row>
    <row r="4" ht="15" customHeight="1" spans="1:12">
      <c r="A4" s="20"/>
      <c r="B4" s="20"/>
      <c r="C4" s="20"/>
      <c r="D4" s="20"/>
      <c r="E4" s="20"/>
      <c r="F4" s="20"/>
      <c r="G4" s="20"/>
      <c r="H4" s="20"/>
      <c r="I4" s="38"/>
      <c r="J4" s="38"/>
      <c r="K4" s="38"/>
      <c r="L4" s="39" t="s">
        <v>386</v>
      </c>
    </row>
    <row r="5" ht="15" customHeight="1" spans="1:12">
      <c r="A5" s="21" t="str">
        <f>封面!D7&amp;封面!F7</f>
        <v>被评估单位：杭州宏逸柳溪旅游发展有限公司</v>
      </c>
      <c r="L5" s="40" t="s">
        <v>292</v>
      </c>
    </row>
    <row r="6" s="13" customFormat="1" ht="26.65" customHeight="1" spans="1:12">
      <c r="A6" s="22" t="s">
        <v>293</v>
      </c>
      <c r="B6" s="22" t="s">
        <v>387</v>
      </c>
      <c r="C6" s="22" t="s">
        <v>371</v>
      </c>
      <c r="D6" s="22" t="s">
        <v>372</v>
      </c>
      <c r="E6" s="22" t="s">
        <v>373</v>
      </c>
      <c r="F6" s="53" t="s">
        <v>374</v>
      </c>
      <c r="G6" s="23" t="s">
        <v>298</v>
      </c>
      <c r="H6" s="33" t="s">
        <v>299</v>
      </c>
      <c r="I6" s="22" t="s">
        <v>300</v>
      </c>
      <c r="J6" s="22" t="s">
        <v>301</v>
      </c>
      <c r="K6" s="22" t="s">
        <v>302</v>
      </c>
      <c r="L6" s="22" t="s">
        <v>303</v>
      </c>
    </row>
    <row r="7" ht="15" customHeight="1" spans="1:12">
      <c r="A7" s="25"/>
      <c r="B7" s="26"/>
      <c r="C7" s="25"/>
      <c r="D7" s="27"/>
      <c r="E7" s="25" t="str">
        <f>IF(D7=0,"",IF(($M$3-D7)&lt;365,"1年以内",IF(($M$3-D7)&lt;365*2,"1-2年",IF(($M$3-D7)&lt;365*3,"2-3年",IF(($M$3-D7)&lt;365*4,"3-4年",IF(($M$3-D7)&lt;365*5,"4-5年","5年以上"))))))</f>
        <v/>
      </c>
      <c r="F7" s="25"/>
      <c r="G7" s="28"/>
      <c r="H7" s="31"/>
      <c r="I7" s="29"/>
      <c r="J7" s="67" t="str">
        <f>IF(OR(AND(H7=0,I7=0),I7=0),"",I7-H7)</f>
        <v/>
      </c>
      <c r="K7" s="67" t="str">
        <f>IF(ISERROR(J7/H7),"",J7/ABS(H7)*100)</f>
        <v/>
      </c>
      <c r="L7" s="41"/>
    </row>
    <row r="8" ht="15" customHeight="1" spans="1:12">
      <c r="A8" s="25"/>
      <c r="B8" s="26"/>
      <c r="C8" s="25"/>
      <c r="D8" s="27"/>
      <c r="E8" s="25" t="str">
        <f t="shared" ref="E8:E28" si="0">IF(D8=0,"",IF(($M$3-D8)&lt;365,"1年以内",IF(($M$3-D8)&lt;365*2,"1-2年",IF(($M$3-D8)&lt;365*3,"2-3年",IF(($M$3-D8)&lt;365*4,"3-4年",IF(($M$3-D8)&lt;365*5,"4-5年","5年以上"))))))</f>
        <v/>
      </c>
      <c r="F8" s="41"/>
      <c r="G8" s="28"/>
      <c r="H8" s="31"/>
      <c r="I8" s="29"/>
      <c r="J8" s="29" t="str">
        <f t="shared" ref="J8:J32" si="1">IF(OR(AND(H8=0,I8=0),I8=0),"",I8-H8)</f>
        <v/>
      </c>
      <c r="K8" s="29" t="str">
        <f t="shared" ref="K8:K32" si="2">IF(ISERROR(J8/H8),"",J8/ABS(H8)*100)</f>
        <v/>
      </c>
      <c r="L8" s="41"/>
    </row>
    <row r="9" ht="15" customHeight="1" spans="1:12">
      <c r="A9" s="25"/>
      <c r="B9" s="26"/>
      <c r="C9" s="25"/>
      <c r="D9" s="27"/>
      <c r="E9" s="25" t="str">
        <f t="shared" si="0"/>
        <v/>
      </c>
      <c r="F9" s="41"/>
      <c r="G9" s="28"/>
      <c r="H9" s="31"/>
      <c r="I9" s="29"/>
      <c r="J9" s="29" t="str">
        <f t="shared" si="1"/>
        <v/>
      </c>
      <c r="K9" s="29" t="str">
        <f t="shared" si="2"/>
        <v/>
      </c>
      <c r="L9" s="41"/>
    </row>
    <row r="10" ht="15" customHeight="1" spans="1:12">
      <c r="A10" s="25"/>
      <c r="B10" s="26"/>
      <c r="C10" s="25"/>
      <c r="D10" s="27"/>
      <c r="E10" s="25" t="str">
        <f t="shared" si="0"/>
        <v/>
      </c>
      <c r="F10" s="41"/>
      <c r="G10" s="28"/>
      <c r="H10" s="31"/>
      <c r="I10" s="29"/>
      <c r="J10" s="29" t="str">
        <f t="shared" si="1"/>
        <v/>
      </c>
      <c r="K10" s="29" t="str">
        <f t="shared" si="2"/>
        <v/>
      </c>
      <c r="L10" s="41"/>
    </row>
    <row r="11" ht="15" customHeight="1" spans="1:12">
      <c r="A11" s="25"/>
      <c r="B11" s="26"/>
      <c r="C11" s="25"/>
      <c r="D11" s="27"/>
      <c r="E11" s="25" t="str">
        <f t="shared" si="0"/>
        <v/>
      </c>
      <c r="F11" s="41"/>
      <c r="G11" s="28"/>
      <c r="H11" s="31"/>
      <c r="I11" s="29"/>
      <c r="J11" s="29" t="str">
        <f t="shared" si="1"/>
        <v/>
      </c>
      <c r="K11" s="29" t="str">
        <f t="shared" si="2"/>
        <v/>
      </c>
      <c r="L11" s="41"/>
    </row>
    <row r="12" ht="15" customHeight="1" spans="1:12">
      <c r="A12" s="25"/>
      <c r="B12" s="26"/>
      <c r="C12" s="25"/>
      <c r="D12" s="27"/>
      <c r="E12" s="25" t="str">
        <f t="shared" si="0"/>
        <v/>
      </c>
      <c r="F12" s="41"/>
      <c r="G12" s="28"/>
      <c r="H12" s="31"/>
      <c r="I12" s="29"/>
      <c r="J12" s="29" t="str">
        <f t="shared" si="1"/>
        <v/>
      </c>
      <c r="K12" s="29" t="str">
        <f t="shared" si="2"/>
        <v/>
      </c>
      <c r="L12" s="41"/>
    </row>
    <row r="13" ht="15" customHeight="1" spans="1:12">
      <c r="A13" s="25"/>
      <c r="B13" s="26"/>
      <c r="C13" s="25"/>
      <c r="D13" s="27"/>
      <c r="E13" s="25" t="str">
        <f t="shared" si="0"/>
        <v/>
      </c>
      <c r="F13" s="41"/>
      <c r="G13" s="28"/>
      <c r="H13" s="31"/>
      <c r="I13" s="29"/>
      <c r="J13" s="29" t="str">
        <f t="shared" si="1"/>
        <v/>
      </c>
      <c r="K13" s="29" t="str">
        <f t="shared" si="2"/>
        <v/>
      </c>
      <c r="L13" s="41"/>
    </row>
    <row r="14" ht="15" customHeight="1" spans="1:12">
      <c r="A14" s="25"/>
      <c r="B14" s="26"/>
      <c r="C14" s="25"/>
      <c r="D14" s="27"/>
      <c r="E14" s="25" t="str">
        <f t="shared" si="0"/>
        <v/>
      </c>
      <c r="F14" s="41"/>
      <c r="G14" s="28"/>
      <c r="H14" s="31"/>
      <c r="I14" s="29"/>
      <c r="J14" s="29" t="str">
        <f t="shared" si="1"/>
        <v/>
      </c>
      <c r="K14" s="29" t="str">
        <f t="shared" si="2"/>
        <v/>
      </c>
      <c r="L14" s="41"/>
    </row>
    <row r="15" ht="15" customHeight="1" spans="1:12">
      <c r="A15" s="25"/>
      <c r="B15" s="26"/>
      <c r="C15" s="25"/>
      <c r="D15" s="27"/>
      <c r="E15" s="25" t="str">
        <f t="shared" si="0"/>
        <v/>
      </c>
      <c r="F15" s="41"/>
      <c r="G15" s="28"/>
      <c r="H15" s="31"/>
      <c r="I15" s="29"/>
      <c r="J15" s="29" t="str">
        <f t="shared" si="1"/>
        <v/>
      </c>
      <c r="K15" s="29" t="str">
        <f t="shared" si="2"/>
        <v/>
      </c>
      <c r="L15" s="41"/>
    </row>
    <row r="16" ht="15" customHeight="1" spans="1:12">
      <c r="A16" s="25"/>
      <c r="B16" s="26"/>
      <c r="C16" s="25"/>
      <c r="D16" s="27"/>
      <c r="E16" s="25" t="str">
        <f t="shared" si="0"/>
        <v/>
      </c>
      <c r="F16" s="41"/>
      <c r="G16" s="28"/>
      <c r="H16" s="31"/>
      <c r="I16" s="29"/>
      <c r="J16" s="29" t="str">
        <f t="shared" si="1"/>
        <v/>
      </c>
      <c r="K16" s="29" t="str">
        <f t="shared" si="2"/>
        <v/>
      </c>
      <c r="L16" s="41"/>
    </row>
    <row r="17" ht="15" customHeight="1" spans="1:12">
      <c r="A17" s="25"/>
      <c r="B17" s="26"/>
      <c r="C17" s="25"/>
      <c r="D17" s="27"/>
      <c r="E17" s="25" t="str">
        <f t="shared" si="0"/>
        <v/>
      </c>
      <c r="F17" s="41"/>
      <c r="G17" s="28"/>
      <c r="H17" s="31"/>
      <c r="I17" s="29"/>
      <c r="J17" s="29" t="str">
        <f t="shared" si="1"/>
        <v/>
      </c>
      <c r="K17" s="29" t="str">
        <f t="shared" si="2"/>
        <v/>
      </c>
      <c r="L17" s="41"/>
    </row>
    <row r="18" ht="15" customHeight="1" spans="1:12">
      <c r="A18" s="25"/>
      <c r="B18" s="26"/>
      <c r="C18" s="25"/>
      <c r="D18" s="27"/>
      <c r="E18" s="25" t="str">
        <f t="shared" si="0"/>
        <v/>
      </c>
      <c r="F18" s="41"/>
      <c r="G18" s="28"/>
      <c r="H18" s="31"/>
      <c r="I18" s="29"/>
      <c r="J18" s="29" t="str">
        <f t="shared" si="1"/>
        <v/>
      </c>
      <c r="K18" s="29" t="str">
        <f t="shared" si="2"/>
        <v/>
      </c>
      <c r="L18" s="41"/>
    </row>
    <row r="19" ht="15" customHeight="1" spans="1:12">
      <c r="A19" s="25"/>
      <c r="B19" s="26"/>
      <c r="C19" s="25"/>
      <c r="D19" s="27"/>
      <c r="E19" s="25" t="str">
        <f t="shared" si="0"/>
        <v/>
      </c>
      <c r="F19" s="41"/>
      <c r="G19" s="28"/>
      <c r="H19" s="31"/>
      <c r="I19" s="29"/>
      <c r="J19" s="29" t="str">
        <f t="shared" si="1"/>
        <v/>
      </c>
      <c r="K19" s="29" t="str">
        <f t="shared" si="2"/>
        <v/>
      </c>
      <c r="L19" s="41"/>
    </row>
    <row r="20" ht="15" customHeight="1" spans="1:12">
      <c r="A20" s="25"/>
      <c r="B20" s="26"/>
      <c r="C20" s="25"/>
      <c r="D20" s="27"/>
      <c r="E20" s="25" t="str">
        <f t="shared" si="0"/>
        <v/>
      </c>
      <c r="F20" s="41"/>
      <c r="G20" s="28"/>
      <c r="H20" s="31"/>
      <c r="I20" s="29"/>
      <c r="J20" s="29" t="str">
        <f t="shared" si="1"/>
        <v/>
      </c>
      <c r="K20" s="29" t="str">
        <f t="shared" si="2"/>
        <v/>
      </c>
      <c r="L20" s="41"/>
    </row>
    <row r="21" ht="15" customHeight="1" spans="1:12">
      <c r="A21" s="25"/>
      <c r="B21" s="26"/>
      <c r="C21" s="25"/>
      <c r="D21" s="27"/>
      <c r="E21" s="25" t="str">
        <f t="shared" si="0"/>
        <v/>
      </c>
      <c r="F21" s="41"/>
      <c r="G21" s="28"/>
      <c r="H21" s="31"/>
      <c r="I21" s="29"/>
      <c r="J21" s="29" t="str">
        <f t="shared" si="1"/>
        <v/>
      </c>
      <c r="K21" s="29" t="str">
        <f t="shared" si="2"/>
        <v/>
      </c>
      <c r="L21" s="41"/>
    </row>
    <row r="22" ht="15" customHeight="1" spans="1:12">
      <c r="A22" s="25"/>
      <c r="B22" s="26"/>
      <c r="C22" s="25"/>
      <c r="D22" s="27"/>
      <c r="E22" s="25" t="str">
        <f t="shared" si="0"/>
        <v/>
      </c>
      <c r="F22" s="41"/>
      <c r="G22" s="28"/>
      <c r="H22" s="31"/>
      <c r="I22" s="29"/>
      <c r="J22" s="29" t="str">
        <f t="shared" si="1"/>
        <v/>
      </c>
      <c r="K22" s="29" t="str">
        <f t="shared" si="2"/>
        <v/>
      </c>
      <c r="L22" s="41"/>
    </row>
    <row r="23" ht="15" customHeight="1" spans="1:12">
      <c r="A23" s="25"/>
      <c r="B23" s="26"/>
      <c r="C23" s="25"/>
      <c r="D23" s="27"/>
      <c r="E23" s="25" t="str">
        <f t="shared" si="0"/>
        <v/>
      </c>
      <c r="F23" s="41"/>
      <c r="G23" s="28"/>
      <c r="H23" s="31"/>
      <c r="I23" s="29"/>
      <c r="J23" s="29" t="str">
        <f t="shared" si="1"/>
        <v/>
      </c>
      <c r="K23" s="29" t="str">
        <f t="shared" si="2"/>
        <v/>
      </c>
      <c r="L23" s="41"/>
    </row>
    <row r="24" ht="15" customHeight="1" spans="1:12">
      <c r="A24" s="25"/>
      <c r="B24" s="26"/>
      <c r="C24" s="25"/>
      <c r="D24" s="27"/>
      <c r="E24" s="25" t="str">
        <f t="shared" si="0"/>
        <v/>
      </c>
      <c r="F24" s="41"/>
      <c r="G24" s="28"/>
      <c r="H24" s="31"/>
      <c r="I24" s="29"/>
      <c r="J24" s="29" t="str">
        <f t="shared" si="1"/>
        <v/>
      </c>
      <c r="K24" s="29" t="str">
        <f t="shared" si="2"/>
        <v/>
      </c>
      <c r="L24" s="41"/>
    </row>
    <row r="25" ht="15" customHeight="1" spans="1:12">
      <c r="A25" s="25"/>
      <c r="B25" s="26"/>
      <c r="C25" s="25"/>
      <c r="D25" s="27"/>
      <c r="E25" s="25" t="str">
        <f t="shared" si="0"/>
        <v/>
      </c>
      <c r="F25" s="41"/>
      <c r="G25" s="28"/>
      <c r="H25" s="31"/>
      <c r="I25" s="29"/>
      <c r="J25" s="29" t="str">
        <f t="shared" si="1"/>
        <v/>
      </c>
      <c r="K25" s="29" t="str">
        <f t="shared" si="2"/>
        <v/>
      </c>
      <c r="L25" s="41"/>
    </row>
    <row r="26" ht="15" customHeight="1" spans="1:12">
      <c r="A26" s="25"/>
      <c r="B26" s="26"/>
      <c r="C26" s="25"/>
      <c r="D26" s="27"/>
      <c r="E26" s="25" t="str">
        <f t="shared" si="0"/>
        <v/>
      </c>
      <c r="F26" s="41"/>
      <c r="G26" s="28"/>
      <c r="H26" s="31"/>
      <c r="I26" s="29"/>
      <c r="J26" s="29" t="str">
        <f t="shared" si="1"/>
        <v/>
      </c>
      <c r="K26" s="29" t="str">
        <f t="shared" si="2"/>
        <v/>
      </c>
      <c r="L26" s="41"/>
    </row>
    <row r="27" ht="15" customHeight="1" spans="1:12">
      <c r="A27" s="25"/>
      <c r="B27" s="26"/>
      <c r="C27" s="25"/>
      <c r="D27" s="27"/>
      <c r="E27" s="25" t="str">
        <f t="shared" si="0"/>
        <v/>
      </c>
      <c r="F27" s="41"/>
      <c r="G27" s="28"/>
      <c r="H27" s="31"/>
      <c r="I27" s="29"/>
      <c r="J27" s="29" t="str">
        <f t="shared" si="1"/>
        <v/>
      </c>
      <c r="K27" s="29" t="str">
        <f t="shared" si="2"/>
        <v/>
      </c>
      <c r="L27" s="41"/>
    </row>
    <row r="28" ht="15" customHeight="1" spans="1:12">
      <c r="A28" s="25"/>
      <c r="B28" s="26"/>
      <c r="C28" s="25"/>
      <c r="D28" s="27"/>
      <c r="E28" s="25" t="str">
        <f t="shared" si="0"/>
        <v/>
      </c>
      <c r="F28" s="41"/>
      <c r="G28" s="28"/>
      <c r="H28" s="31"/>
      <c r="I28" s="29"/>
      <c r="J28" s="29" t="str">
        <f t="shared" si="1"/>
        <v/>
      </c>
      <c r="K28" s="29" t="str">
        <f t="shared" si="2"/>
        <v/>
      </c>
      <c r="L28" s="41"/>
    </row>
    <row r="29" s="14" customFormat="1" ht="15" customHeight="1" spans="1:12">
      <c r="A29" s="98" t="s">
        <v>361</v>
      </c>
      <c r="B29" s="99"/>
      <c r="C29" s="22"/>
      <c r="D29" s="34"/>
      <c r="E29" s="42"/>
      <c r="F29" s="42"/>
      <c r="G29" s="35">
        <f>SUM(G7:G28)</f>
        <v>0</v>
      </c>
      <c r="H29" s="36">
        <f>SUM(H7:H28)</f>
        <v>0</v>
      </c>
      <c r="I29" s="37">
        <f>SUM(I7:I28)</f>
        <v>0</v>
      </c>
      <c r="J29" s="37" t="str">
        <f t="shared" si="1"/>
        <v/>
      </c>
      <c r="K29" s="37" t="str">
        <f t="shared" si="2"/>
        <v/>
      </c>
      <c r="L29" s="42"/>
    </row>
    <row r="30" ht="15" customHeight="1" spans="1:12">
      <c r="A30" s="100" t="s">
        <v>362</v>
      </c>
      <c r="B30" s="101"/>
      <c r="C30" s="25"/>
      <c r="D30" s="27"/>
      <c r="E30" s="41"/>
      <c r="F30" s="41"/>
      <c r="G30" s="28">
        <v>0</v>
      </c>
      <c r="H30" s="31">
        <v>0</v>
      </c>
      <c r="I30" s="29"/>
      <c r="J30" s="29" t="str">
        <f t="shared" si="1"/>
        <v/>
      </c>
      <c r="K30" s="29" t="str">
        <f t="shared" si="2"/>
        <v/>
      </c>
      <c r="L30" s="41"/>
    </row>
    <row r="31" s="54" customFormat="1" ht="15" customHeight="1" spans="1:12">
      <c r="A31" s="100" t="s">
        <v>363</v>
      </c>
      <c r="B31" s="101"/>
      <c r="C31" s="25"/>
      <c r="D31" s="27"/>
      <c r="E31" s="41"/>
      <c r="F31" s="41"/>
      <c r="G31" s="28"/>
      <c r="H31" s="31"/>
      <c r="I31" s="29">
        <v>0</v>
      </c>
      <c r="J31" s="29" t="str">
        <f t="shared" si="1"/>
        <v/>
      </c>
      <c r="K31" s="29" t="str">
        <f t="shared" si="2"/>
        <v/>
      </c>
      <c r="L31" s="41"/>
    </row>
    <row r="32" s="14" customFormat="1" ht="15" customHeight="1" spans="1:12">
      <c r="A32" s="98" t="s">
        <v>364</v>
      </c>
      <c r="B32" s="99"/>
      <c r="C32" s="42"/>
      <c r="D32" s="88"/>
      <c r="E32" s="42"/>
      <c r="F32" s="42"/>
      <c r="G32" s="35">
        <f>G29-G30</f>
        <v>0</v>
      </c>
      <c r="H32" s="36">
        <f>H29-H30</f>
        <v>0</v>
      </c>
      <c r="I32" s="37">
        <f>I29-I31</f>
        <v>0</v>
      </c>
      <c r="J32" s="37" t="str">
        <f t="shared" si="1"/>
        <v/>
      </c>
      <c r="K32" s="37" t="str">
        <f t="shared" si="2"/>
        <v/>
      </c>
      <c r="L32" s="42"/>
    </row>
  </sheetData>
  <mergeCells count="6">
    <mergeCell ref="A2:L2"/>
    <mergeCell ref="A3:L3"/>
    <mergeCell ref="A29:B29"/>
    <mergeCell ref="A30:B30"/>
    <mergeCell ref="A31:B31"/>
    <mergeCell ref="A32:B32"/>
  </mergeCells>
  <hyperlinks>
    <hyperlink ref="A1" location="索引目录!D14" display="返回索引页"/>
    <hyperlink ref="B1" location="流动资产汇总表!B15"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theme="9" tint="0.399945066682943"/>
  </sheetPr>
  <dimension ref="A1:K36"/>
  <sheetViews>
    <sheetView zoomScale="90" zoomScaleNormal="90" zoomScaleSheetLayoutView="80" workbookViewId="0">
      <pane xSplit="7" ySplit="8" topLeftCell="H9" activePane="bottomRight" state="frozen"/>
      <selection/>
      <selection pane="topRight"/>
      <selection pane="bottomLeft"/>
      <selection pane="bottomRight" activeCell="F15" sqref="F15"/>
    </sheetView>
  </sheetViews>
  <sheetFormatPr defaultColWidth="9" defaultRowHeight="15.75" customHeight="1"/>
  <cols>
    <col min="1" max="1" width="7.625" style="15" customWidth="1"/>
    <col min="2" max="2" width="28.25" style="15" customWidth="1"/>
    <col min="3" max="3" width="20.625" style="15" hidden="1" customWidth="1" outlineLevel="1"/>
    <col min="4" max="4" width="20.625" style="15" customWidth="1" collapsed="1"/>
    <col min="5" max="7" width="20.625" style="15" customWidth="1"/>
    <col min="8" max="16384" width="9" style="15"/>
  </cols>
  <sheetData>
    <row r="1" s="11" customFormat="1" ht="11.25" spans="1:7">
      <c r="A1" s="17" t="s">
        <v>268</v>
      </c>
      <c r="B1" s="16" t="s">
        <v>269</v>
      </c>
      <c r="C1" s="18"/>
      <c r="D1" s="18"/>
      <c r="E1" s="18"/>
      <c r="F1" s="18"/>
      <c r="G1" s="18"/>
    </row>
    <row r="2" s="12" customFormat="1" ht="30" customHeight="1" spans="1:7">
      <c r="A2" s="19" t="s">
        <v>388</v>
      </c>
      <c r="B2" s="19"/>
      <c r="C2" s="19"/>
      <c r="D2" s="19"/>
      <c r="E2" s="19"/>
      <c r="F2" s="19"/>
      <c r="G2" s="19"/>
    </row>
    <row r="3" ht="15" customHeight="1" spans="1:7">
      <c r="A3" s="20" t="str">
        <f>CONCATENATE(封面!D9,封面!F9,封面!G9,封面!H9,封面!I9,封面!J9,封面!K9)</f>
        <v>评估基准日：2024年9月30日</v>
      </c>
      <c r="B3" s="20"/>
      <c r="C3" s="20"/>
      <c r="D3" s="20"/>
      <c r="E3" s="38"/>
      <c r="F3" s="38"/>
      <c r="G3" s="38"/>
    </row>
    <row r="4" ht="15" customHeight="1" spans="1:11">
      <c r="A4" s="20"/>
      <c r="B4" s="20"/>
      <c r="C4" s="20"/>
      <c r="D4" s="20"/>
      <c r="E4" s="38"/>
      <c r="F4" s="38"/>
      <c r="G4" s="39" t="s">
        <v>389</v>
      </c>
      <c r="K4" s="40"/>
    </row>
    <row r="5" ht="15" customHeight="1" spans="1:7">
      <c r="A5" s="21" t="str">
        <f>封面!D7&amp;封面!F7</f>
        <v>被评估单位：杭州宏逸柳溪旅游发展有限公司</v>
      </c>
      <c r="G5" s="40" t="s">
        <v>292</v>
      </c>
    </row>
    <row r="6" s="13" customFormat="1" ht="15" customHeight="1" spans="1:7">
      <c r="A6" s="63" t="s">
        <v>272</v>
      </c>
      <c r="B6" s="63" t="s">
        <v>273</v>
      </c>
      <c r="C6" s="64" t="s">
        <v>274</v>
      </c>
      <c r="D6" s="63" t="s">
        <v>275</v>
      </c>
      <c r="E6" s="63" t="s">
        <v>276</v>
      </c>
      <c r="F6" s="63" t="s">
        <v>390</v>
      </c>
      <c r="G6" s="63" t="s">
        <v>315</v>
      </c>
    </row>
    <row r="7" ht="15" customHeight="1" outlineLevel="1" spans="1:7">
      <c r="A7" s="66" t="s">
        <v>391</v>
      </c>
      <c r="B7" s="81" t="s">
        <v>392</v>
      </c>
      <c r="C7" s="28">
        <f>其他应收款!F28</f>
        <v>0</v>
      </c>
      <c r="D7" s="29">
        <f>其他应收款!O28</f>
        <v>0</v>
      </c>
      <c r="E7" s="29">
        <f>其他应收款!P28</f>
        <v>0</v>
      </c>
      <c r="F7" s="67" t="str">
        <f>IF(OR(AND(D7=0,E7=0),E7=0),"",E7-D7)</f>
        <v/>
      </c>
      <c r="G7" s="67" t="str">
        <f>IF(ISERROR(F7/D7),"",F7/ABS(D7)*100)</f>
        <v/>
      </c>
    </row>
    <row r="8" ht="15" customHeight="1" outlineLevel="1" spans="1:7">
      <c r="A8" s="66"/>
      <c r="B8" s="81" t="s">
        <v>393</v>
      </c>
      <c r="C8" s="28">
        <f>其他应收款!F29</f>
        <v>0</v>
      </c>
      <c r="D8" s="29">
        <f>其他应收款!O29</f>
        <v>0</v>
      </c>
      <c r="E8" s="29">
        <f>其他应收款!P30</f>
        <v>0</v>
      </c>
      <c r="F8" s="29" t="str">
        <f t="shared" ref="F8:F34" si="0">IF(OR(AND(D8=0,E8=0),E8=0),"",E8-D8)</f>
        <v/>
      </c>
      <c r="G8" s="29" t="str">
        <f t="shared" ref="G8:G34" si="1">IF(ISERROR(F8/D8),"",F8/ABS(D8)*100)</f>
        <v/>
      </c>
    </row>
    <row r="9" ht="15" customHeight="1" spans="1:7">
      <c r="A9" s="66" t="s">
        <v>391</v>
      </c>
      <c r="B9" s="81" t="s">
        <v>394</v>
      </c>
      <c r="C9" s="28">
        <f>C7-C8</f>
        <v>0</v>
      </c>
      <c r="D9" s="29">
        <f>D7-D8</f>
        <v>0</v>
      </c>
      <c r="E9" s="29">
        <f>E7-E8</f>
        <v>0</v>
      </c>
      <c r="F9" s="29" t="str">
        <f t="shared" si="0"/>
        <v/>
      </c>
      <c r="G9" s="29" t="str">
        <f t="shared" si="1"/>
        <v/>
      </c>
    </row>
    <row r="10" ht="15" customHeight="1" outlineLevel="1" spans="1:7">
      <c r="A10" s="66" t="s">
        <v>395</v>
      </c>
      <c r="B10" s="81" t="s">
        <v>396</v>
      </c>
      <c r="C10" s="28">
        <f>'其他应收-利息'!G28</f>
        <v>0</v>
      </c>
      <c r="D10" s="29">
        <f>'其他应收-利息'!H28</f>
        <v>0</v>
      </c>
      <c r="E10" s="29">
        <f>'其他应收-利息'!I28</f>
        <v>0</v>
      </c>
      <c r="F10" s="29" t="str">
        <f t="shared" si="0"/>
        <v/>
      </c>
      <c r="G10" s="29" t="str">
        <f t="shared" si="1"/>
        <v/>
      </c>
    </row>
    <row r="11" ht="15" customHeight="1" outlineLevel="1" spans="1:7">
      <c r="A11" s="66"/>
      <c r="B11" s="81" t="s">
        <v>393</v>
      </c>
      <c r="C11" s="28">
        <f>'其他应收-利息'!G29</f>
        <v>0</v>
      </c>
      <c r="D11" s="29">
        <f>'其他应收-利息'!H29</f>
        <v>0</v>
      </c>
      <c r="E11" s="29">
        <f>'其他应收-利息'!I30</f>
        <v>0</v>
      </c>
      <c r="F11" s="29" t="str">
        <f t="shared" si="0"/>
        <v/>
      </c>
      <c r="G11" s="29" t="str">
        <f t="shared" si="1"/>
        <v/>
      </c>
    </row>
    <row r="12" ht="15" customHeight="1" spans="1:7">
      <c r="A12" s="66" t="s">
        <v>395</v>
      </c>
      <c r="B12" s="81" t="s">
        <v>397</v>
      </c>
      <c r="C12" s="28">
        <f>C10-C11</f>
        <v>0</v>
      </c>
      <c r="D12" s="29">
        <f>D10-D11</f>
        <v>0</v>
      </c>
      <c r="E12" s="29">
        <f>E10-E11</f>
        <v>0</v>
      </c>
      <c r="F12" s="29" t="str">
        <f t="shared" si="0"/>
        <v/>
      </c>
      <c r="G12" s="29" t="str">
        <f t="shared" si="1"/>
        <v/>
      </c>
    </row>
    <row r="13" ht="15" customHeight="1" outlineLevel="1" spans="1:7">
      <c r="A13" s="66" t="s">
        <v>398</v>
      </c>
      <c r="B13" s="81" t="s">
        <v>399</v>
      </c>
      <c r="C13" s="28">
        <f>'其他应收-股利'!E28</f>
        <v>0</v>
      </c>
      <c r="D13" s="29">
        <f>'其他应收-股利'!F28</f>
        <v>0</v>
      </c>
      <c r="E13" s="29">
        <f>'其他应收-股利'!G28</f>
        <v>0</v>
      </c>
      <c r="F13" s="29" t="str">
        <f t="shared" si="0"/>
        <v/>
      </c>
      <c r="G13" s="29" t="str">
        <f t="shared" si="1"/>
        <v/>
      </c>
    </row>
    <row r="14" ht="15" customHeight="1" outlineLevel="1" spans="1:7">
      <c r="A14" s="66"/>
      <c r="B14" s="81" t="s">
        <v>393</v>
      </c>
      <c r="C14" s="28">
        <f>'其他应收-股利'!E29</f>
        <v>0</v>
      </c>
      <c r="D14" s="29">
        <f>'其他应收-股利'!F29</f>
        <v>0</v>
      </c>
      <c r="E14" s="29">
        <f>'其他应收-股利'!G30</f>
        <v>0</v>
      </c>
      <c r="F14" s="29" t="str">
        <f t="shared" si="0"/>
        <v/>
      </c>
      <c r="G14" s="29" t="str">
        <f t="shared" si="1"/>
        <v/>
      </c>
    </row>
    <row r="15" ht="15" customHeight="1" spans="1:7">
      <c r="A15" s="66" t="s">
        <v>398</v>
      </c>
      <c r="B15" s="81" t="s">
        <v>400</v>
      </c>
      <c r="C15" s="28">
        <f>C13-C14</f>
        <v>0</v>
      </c>
      <c r="D15" s="29">
        <f>D13-D14</f>
        <v>0</v>
      </c>
      <c r="E15" s="29">
        <f>E13-E14</f>
        <v>0</v>
      </c>
      <c r="F15" s="29" t="str">
        <f t="shared" si="0"/>
        <v/>
      </c>
      <c r="G15" s="29" t="str">
        <f t="shared" si="1"/>
        <v/>
      </c>
    </row>
    <row r="16" ht="15" customHeight="1" outlineLevel="1" spans="1:7">
      <c r="A16" s="66"/>
      <c r="B16" s="81"/>
      <c r="C16" s="28"/>
      <c r="D16" s="29"/>
      <c r="E16" s="29"/>
      <c r="F16" s="29" t="str">
        <f t="shared" si="0"/>
        <v/>
      </c>
      <c r="G16" s="29" t="str">
        <f t="shared" si="1"/>
        <v/>
      </c>
    </row>
    <row r="17" ht="15" customHeight="1" outlineLevel="1" spans="1:7">
      <c r="A17" s="66"/>
      <c r="B17" s="81"/>
      <c r="C17" s="28"/>
      <c r="D17" s="29"/>
      <c r="E17" s="29"/>
      <c r="F17" s="29" t="str">
        <f t="shared" si="0"/>
        <v/>
      </c>
      <c r="G17" s="29" t="str">
        <f t="shared" si="1"/>
        <v/>
      </c>
    </row>
    <row r="18" ht="15" customHeight="1" spans="1:7">
      <c r="A18" s="66"/>
      <c r="B18" s="81"/>
      <c r="C18" s="28"/>
      <c r="D18" s="29"/>
      <c r="E18" s="29"/>
      <c r="F18" s="29" t="str">
        <f t="shared" si="0"/>
        <v/>
      </c>
      <c r="G18" s="29" t="str">
        <f t="shared" si="1"/>
        <v/>
      </c>
    </row>
    <row r="19" ht="15" customHeight="1" spans="1:7">
      <c r="A19" s="66"/>
      <c r="B19" s="81"/>
      <c r="C19" s="28"/>
      <c r="D19" s="29"/>
      <c r="E19" s="29"/>
      <c r="F19" s="29" t="str">
        <f t="shared" si="0"/>
        <v/>
      </c>
      <c r="G19" s="29" t="str">
        <f t="shared" si="1"/>
        <v/>
      </c>
    </row>
    <row r="20" ht="15" customHeight="1" spans="1:7">
      <c r="A20" s="66"/>
      <c r="B20" s="81"/>
      <c r="C20" s="28"/>
      <c r="D20" s="29"/>
      <c r="E20" s="29"/>
      <c r="F20" s="29" t="str">
        <f t="shared" si="0"/>
        <v/>
      </c>
      <c r="G20" s="29" t="str">
        <f t="shared" si="1"/>
        <v/>
      </c>
    </row>
    <row r="21" ht="15" customHeight="1" spans="1:7">
      <c r="A21" s="66"/>
      <c r="B21" s="81"/>
      <c r="C21" s="28"/>
      <c r="D21" s="29"/>
      <c r="E21" s="29"/>
      <c r="F21" s="29" t="str">
        <f t="shared" si="0"/>
        <v/>
      </c>
      <c r="G21" s="29" t="str">
        <f t="shared" si="1"/>
        <v/>
      </c>
    </row>
    <row r="22" ht="15" customHeight="1" spans="1:7">
      <c r="A22" s="66"/>
      <c r="B22" s="81"/>
      <c r="C22" s="28"/>
      <c r="D22" s="29"/>
      <c r="E22" s="29"/>
      <c r="F22" s="29" t="str">
        <f t="shared" si="0"/>
        <v/>
      </c>
      <c r="G22" s="29" t="str">
        <f t="shared" si="1"/>
        <v/>
      </c>
    </row>
    <row r="23" ht="15" customHeight="1" spans="1:7">
      <c r="A23" s="66"/>
      <c r="B23" s="81"/>
      <c r="C23" s="28"/>
      <c r="D23" s="29"/>
      <c r="E23" s="29"/>
      <c r="F23" s="29" t="str">
        <f t="shared" si="0"/>
        <v/>
      </c>
      <c r="G23" s="29" t="str">
        <f t="shared" si="1"/>
        <v/>
      </c>
    </row>
    <row r="24" ht="15" customHeight="1" spans="1:7">
      <c r="A24" s="66"/>
      <c r="B24" s="81"/>
      <c r="C24" s="28"/>
      <c r="D24" s="29"/>
      <c r="E24" s="29"/>
      <c r="F24" s="29" t="str">
        <f t="shared" si="0"/>
        <v/>
      </c>
      <c r="G24" s="29" t="str">
        <f t="shared" si="1"/>
        <v/>
      </c>
    </row>
    <row r="25" ht="15" customHeight="1" spans="1:7">
      <c r="A25" s="66"/>
      <c r="B25" s="81"/>
      <c r="C25" s="28"/>
      <c r="D25" s="29"/>
      <c r="E25" s="29"/>
      <c r="F25" s="29" t="str">
        <f t="shared" si="0"/>
        <v/>
      </c>
      <c r="G25" s="29" t="str">
        <f t="shared" si="1"/>
        <v/>
      </c>
    </row>
    <row r="26" ht="15" customHeight="1" spans="1:7">
      <c r="A26" s="66"/>
      <c r="B26" s="81"/>
      <c r="C26" s="28"/>
      <c r="D26" s="29"/>
      <c r="E26" s="29"/>
      <c r="F26" s="29" t="str">
        <f t="shared" si="0"/>
        <v/>
      </c>
      <c r="G26" s="29" t="str">
        <f t="shared" si="1"/>
        <v/>
      </c>
    </row>
    <row r="27" ht="15" customHeight="1" spans="1:7">
      <c r="A27" s="66"/>
      <c r="B27" s="82"/>
      <c r="C27" s="28"/>
      <c r="D27" s="29"/>
      <c r="E27" s="29"/>
      <c r="F27" s="29" t="str">
        <f t="shared" si="0"/>
        <v/>
      </c>
      <c r="G27" s="29" t="str">
        <f t="shared" si="1"/>
        <v/>
      </c>
    </row>
    <row r="28" ht="15" customHeight="1" spans="1:7">
      <c r="A28" s="66"/>
      <c r="B28" s="81"/>
      <c r="C28" s="28"/>
      <c r="D28" s="29"/>
      <c r="E28" s="29"/>
      <c r="F28" s="29" t="str">
        <f t="shared" si="0"/>
        <v/>
      </c>
      <c r="G28" s="29" t="str">
        <f t="shared" si="1"/>
        <v/>
      </c>
    </row>
    <row r="29" ht="15" customHeight="1" spans="1:7">
      <c r="A29" s="66"/>
      <c r="B29" s="82"/>
      <c r="C29" s="28"/>
      <c r="D29" s="29"/>
      <c r="E29" s="29"/>
      <c r="F29" s="29" t="str">
        <f t="shared" si="0"/>
        <v/>
      </c>
      <c r="G29" s="29" t="str">
        <f t="shared" si="1"/>
        <v/>
      </c>
    </row>
    <row r="30" ht="15" customHeight="1" spans="1:7">
      <c r="A30" s="66"/>
      <c r="B30" s="81"/>
      <c r="C30" s="28"/>
      <c r="D30" s="29"/>
      <c r="E30" s="29"/>
      <c r="F30" s="29" t="str">
        <f t="shared" si="0"/>
        <v/>
      </c>
      <c r="G30" s="29" t="str">
        <f t="shared" si="1"/>
        <v/>
      </c>
    </row>
    <row r="31" ht="15" customHeight="1" spans="1:7">
      <c r="A31" s="66"/>
      <c r="B31" s="82"/>
      <c r="C31" s="28"/>
      <c r="D31" s="29"/>
      <c r="E31" s="29"/>
      <c r="F31" s="29" t="str">
        <f t="shared" si="0"/>
        <v/>
      </c>
      <c r="G31" s="29" t="str">
        <f t="shared" si="1"/>
        <v/>
      </c>
    </row>
    <row r="32" s="14" customFormat="1" ht="15" customHeight="1" spans="1:7">
      <c r="A32" s="63" t="s">
        <v>401</v>
      </c>
      <c r="B32" s="83" t="s">
        <v>402</v>
      </c>
      <c r="C32" s="37">
        <f t="shared" ref="C32:E33" si="2">SUM(C7,C10,C13)</f>
        <v>0</v>
      </c>
      <c r="D32" s="37">
        <f t="shared" si="2"/>
        <v>0</v>
      </c>
      <c r="E32" s="37">
        <f t="shared" si="2"/>
        <v>0</v>
      </c>
      <c r="F32" s="37" t="str">
        <f t="shared" si="0"/>
        <v/>
      </c>
      <c r="G32" s="37" t="str">
        <f t="shared" si="1"/>
        <v/>
      </c>
    </row>
    <row r="33" ht="15" customHeight="1" spans="1:7">
      <c r="A33" s="66"/>
      <c r="B33" s="110" t="s">
        <v>403</v>
      </c>
      <c r="C33" s="29">
        <f t="shared" si="2"/>
        <v>0</v>
      </c>
      <c r="D33" s="29">
        <f t="shared" si="2"/>
        <v>0</v>
      </c>
      <c r="E33" s="29">
        <f t="shared" si="2"/>
        <v>0</v>
      </c>
      <c r="F33" s="29" t="str">
        <f t="shared" si="0"/>
        <v/>
      </c>
      <c r="G33" s="29" t="str">
        <f t="shared" si="1"/>
        <v/>
      </c>
    </row>
    <row r="34" s="14" customFormat="1" ht="15" customHeight="1" spans="1:7">
      <c r="A34" s="63" t="s">
        <v>401</v>
      </c>
      <c r="B34" s="83" t="s">
        <v>404</v>
      </c>
      <c r="C34" s="35">
        <f t="shared" ref="C34:E34" si="3">C32-C33</f>
        <v>0</v>
      </c>
      <c r="D34" s="37">
        <f t="shared" si="3"/>
        <v>0</v>
      </c>
      <c r="E34" s="37">
        <f t="shared" si="3"/>
        <v>0</v>
      </c>
      <c r="F34" s="37" t="str">
        <f t="shared" si="0"/>
        <v/>
      </c>
      <c r="G34" s="37" t="str">
        <f t="shared" si="1"/>
        <v/>
      </c>
    </row>
    <row r="35" ht="15" customHeight="1" spans="1:7">
      <c r="A35" s="15" t="str">
        <f>CONCATENATE(封面!$D$11,封面!$G$11)</f>
        <v>被评估单位填表人：何焕苗</v>
      </c>
      <c r="E35" s="15" t="str">
        <f>"评估人员："&amp;封面!$G$20</f>
        <v>评估人员：徐文东</v>
      </c>
      <c r="G35" s="71" t="s">
        <v>287</v>
      </c>
    </row>
    <row r="36" ht="15" customHeight="1" spans="1:1">
      <c r="A36" s="15" t="str">
        <f>CONCATENATE(封面!$D$13,封面!$F$13,封面!$G$13,封面!$H$13,封面!$I$13,封面!$J$13,封面!$K$13)</f>
        <v>填表日期：2024年9月30日</v>
      </c>
    </row>
  </sheetData>
  <mergeCells count="2">
    <mergeCell ref="A2:G2"/>
    <mergeCell ref="A3:G3"/>
  </mergeCells>
  <hyperlinks>
    <hyperlink ref="A1" location="索引目录!C25" display="返回索引页"/>
    <hyperlink ref="B10" location="'其他应收-利息'!A1" display="其他应收-利息余额"/>
    <hyperlink ref="B1" location="非流动资产评估汇总!B25" display="返回"/>
    <hyperlink ref="B13" location="'其他应收-股利'!A1" display="其他应收-股利余额"/>
    <hyperlink ref="B7" location="其他应收款!B1" display="其他应收款余额"/>
    <hyperlink ref="B9" location="其他应收款!B1" display="其他应收款"/>
    <hyperlink ref="B12" location="封面!A1" display="其他应收-利息"/>
    <hyperlink ref="B15" location="'其他应收-股利'!A1" display="其他应收-股利"/>
  </hyperlinks>
  <printOptions horizontalCentered="1"/>
  <pageMargins left="0.748031496062992" right="0.748031496062992" top="0.984251968503937" bottom="0.984251968503937" header="0.511811023622047" footer="0.511811023622047"/>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T35"/>
  <sheetViews>
    <sheetView zoomScale="90" zoomScaleNormal="90" workbookViewId="0">
      <pane ySplit="6" topLeftCell="A16" activePane="bottomLeft" state="frozen"/>
      <selection/>
      <selection pane="bottomLeft" activeCell="F15" sqref="F15"/>
    </sheetView>
  </sheetViews>
  <sheetFormatPr defaultColWidth="9" defaultRowHeight="15.75" customHeight="1"/>
  <cols>
    <col min="1" max="1" width="7.625" style="15" customWidth="1"/>
    <col min="2" max="2" width="26" style="15" customWidth="1"/>
    <col min="3" max="3" width="12.25" style="15" customWidth="1"/>
    <col min="4" max="4" width="9.25" style="15" customWidth="1"/>
    <col min="5" max="5" width="8.5" style="15" customWidth="1"/>
    <col min="6" max="6" width="13.125" style="15" hidden="1" customWidth="1" outlineLevel="1"/>
    <col min="7" max="7" width="10.25" style="252" hidden="1" customWidth="1" outlineLevel="1"/>
    <col min="8" max="11" width="8.75" style="252" hidden="1" customWidth="1" outlineLevel="1"/>
    <col min="12" max="12" width="10.25" style="252" hidden="1" customWidth="1" outlineLevel="1"/>
    <col min="13" max="13" width="15.25" style="252" hidden="1" customWidth="1" outlineLevel="1"/>
    <col min="14" max="14" width="10.75" style="290" hidden="1" customWidth="1" outlineLevel="1"/>
    <col min="15" max="15" width="14.625" style="133" customWidth="1" collapsed="1"/>
    <col min="16" max="16" width="14.625" style="15" customWidth="1"/>
    <col min="17" max="17" width="10.625" style="15" customWidth="1"/>
    <col min="18" max="18" width="8.5" style="15" customWidth="1"/>
    <col min="19" max="19" width="13.625" style="15" customWidth="1"/>
    <col min="20" max="16384" width="9" style="15"/>
  </cols>
  <sheetData>
    <row r="1" s="85" customFormat="1" ht="11.25" spans="1:19">
      <c r="A1" s="86" t="s">
        <v>268</v>
      </c>
      <c r="B1" s="86" t="s">
        <v>365</v>
      </c>
      <c r="C1" s="87"/>
      <c r="D1" s="87"/>
      <c r="E1" s="87"/>
      <c r="F1" s="87"/>
      <c r="G1" s="87"/>
      <c r="H1" s="87"/>
      <c r="I1" s="87"/>
      <c r="J1" s="87"/>
      <c r="K1" s="87"/>
      <c r="L1" s="87"/>
      <c r="M1" s="87"/>
      <c r="N1" s="87"/>
      <c r="O1" s="87"/>
      <c r="P1" s="87"/>
      <c r="Q1" s="87"/>
      <c r="R1" s="87"/>
      <c r="S1" s="87"/>
    </row>
    <row r="2" s="12" customFormat="1" ht="30" customHeight="1" spans="1:19">
      <c r="A2" s="19" t="s">
        <v>405</v>
      </c>
      <c r="B2" s="19"/>
      <c r="C2" s="19"/>
      <c r="D2" s="19"/>
      <c r="E2" s="19"/>
      <c r="F2" s="19"/>
      <c r="G2" s="19"/>
      <c r="H2" s="19"/>
      <c r="I2" s="19"/>
      <c r="J2" s="19"/>
      <c r="K2" s="19"/>
      <c r="L2" s="19"/>
      <c r="M2" s="19"/>
      <c r="N2" s="19"/>
      <c r="O2" s="19"/>
      <c r="P2" s="19"/>
      <c r="Q2" s="19"/>
      <c r="R2" s="19"/>
      <c r="S2" s="19"/>
    </row>
    <row r="3" ht="15" customHeight="1" spans="1:20">
      <c r="A3" s="20" t="str">
        <f>CONCATENATE(封面!D9,封面!F9,封面!G9,封面!H9,封面!I9,封面!J9,封面!K9)</f>
        <v>评估基准日：2024年9月30日</v>
      </c>
      <c r="B3" s="20"/>
      <c r="C3" s="20"/>
      <c r="D3" s="20"/>
      <c r="E3" s="20"/>
      <c r="F3" s="20"/>
      <c r="G3" s="20"/>
      <c r="H3" s="20"/>
      <c r="I3" s="38"/>
      <c r="J3" s="38"/>
      <c r="K3" s="38"/>
      <c r="L3" s="38"/>
      <c r="M3" s="38"/>
      <c r="N3" s="38"/>
      <c r="O3" s="38"/>
      <c r="P3" s="38"/>
      <c r="Q3" s="38"/>
      <c r="R3" s="38"/>
      <c r="S3" s="38"/>
      <c r="T3" s="15" t="str">
        <f>CONCATENATE(封面!F9,封面!G9,封面!H9,封面!I9,封面!J9,封面!K9)</f>
        <v>2024年9月30日</v>
      </c>
    </row>
    <row r="4" ht="15" customHeight="1" spans="1:19">
      <c r="A4" s="20"/>
      <c r="B4" s="20"/>
      <c r="C4" s="20"/>
      <c r="D4" s="20"/>
      <c r="E4" s="20"/>
      <c r="F4" s="20"/>
      <c r="G4" s="20"/>
      <c r="H4" s="20"/>
      <c r="I4" s="38"/>
      <c r="J4" s="38"/>
      <c r="K4" s="39"/>
      <c r="L4" s="38"/>
      <c r="M4" s="38"/>
      <c r="N4" s="38"/>
      <c r="O4" s="38"/>
      <c r="P4" s="38"/>
      <c r="Q4" s="38"/>
      <c r="R4" s="38"/>
      <c r="S4" s="39" t="s">
        <v>406</v>
      </c>
    </row>
    <row r="5" ht="15" customHeight="1" spans="1:19">
      <c r="A5" s="21" t="str">
        <f>封面!D7&amp;封面!F7</f>
        <v>被评估单位：杭州宏逸柳溪旅游发展有限公司</v>
      </c>
      <c r="M5" s="296" t="s">
        <v>368</v>
      </c>
      <c r="N5" s="297" t="s">
        <v>369</v>
      </c>
      <c r="O5" s="201"/>
      <c r="S5" s="40" t="s">
        <v>292</v>
      </c>
    </row>
    <row r="6" s="13" customFormat="1" ht="25.15" customHeight="1" spans="1:19">
      <c r="A6" s="22" t="s">
        <v>293</v>
      </c>
      <c r="B6" s="22" t="s">
        <v>407</v>
      </c>
      <c r="C6" s="22" t="s">
        <v>371</v>
      </c>
      <c r="D6" s="22" t="s">
        <v>372</v>
      </c>
      <c r="E6" s="22" t="s">
        <v>373</v>
      </c>
      <c r="F6" s="22" t="s">
        <v>298</v>
      </c>
      <c r="G6" s="291" t="s">
        <v>375</v>
      </c>
      <c r="H6" s="292" t="s">
        <v>376</v>
      </c>
      <c r="I6" s="291" t="s">
        <v>377</v>
      </c>
      <c r="J6" s="291" t="s">
        <v>378</v>
      </c>
      <c r="K6" s="291" t="s">
        <v>379</v>
      </c>
      <c r="L6" s="291" t="s">
        <v>380</v>
      </c>
      <c r="M6" s="296"/>
      <c r="N6" s="298"/>
      <c r="O6" s="33" t="s">
        <v>299</v>
      </c>
      <c r="P6" s="22" t="s">
        <v>300</v>
      </c>
      <c r="Q6" s="22" t="s">
        <v>301</v>
      </c>
      <c r="R6" s="22" t="s">
        <v>302</v>
      </c>
      <c r="S6" s="22" t="s">
        <v>303</v>
      </c>
    </row>
    <row r="7" ht="15" customHeight="1" spans="1:19">
      <c r="A7" s="25"/>
      <c r="B7" s="26"/>
      <c r="C7" s="29"/>
      <c r="D7" s="27"/>
      <c r="E7" s="25" t="str">
        <f>IF(D7=0,"",IF(($T$3-D7)&lt;365,"1年以内",IF(($T$3-D7)&lt;365*2,"1-2年",IF(($T$3-D7)&lt;365*3,"2-3年",IF(($T$3-D7)&lt;365*4,"3-4年",IF(($T$3-D7)&lt;365*5,"4-5年","5年以上"))))))</f>
        <v/>
      </c>
      <c r="F7" s="29"/>
      <c r="G7" s="293"/>
      <c r="H7" s="293"/>
      <c r="I7" s="293"/>
      <c r="J7" s="293"/>
      <c r="K7" s="293"/>
      <c r="L7" s="293"/>
      <c r="M7" s="293"/>
      <c r="N7" s="299"/>
      <c r="O7" s="31"/>
      <c r="P7" s="29"/>
      <c r="Q7" s="67" t="str">
        <f t="shared" ref="Q7:Q31" si="0">IF(OR(AND(O7=0,P7=0),P7=0),"",P7-O7)</f>
        <v/>
      </c>
      <c r="R7" s="67" t="str">
        <f t="shared" ref="R7:R31" si="1">IF(ISERROR(Q7/O7),"",Q7/ABS(O7)*100)</f>
        <v/>
      </c>
      <c r="S7" s="41"/>
    </row>
    <row r="8" ht="15" customHeight="1" spans="1:19">
      <c r="A8" s="25"/>
      <c r="B8" s="26"/>
      <c r="C8" s="29"/>
      <c r="D8" s="27"/>
      <c r="E8" s="25" t="str">
        <f t="shared" ref="E8:E27" si="2">IF(D8=0,"",IF(($T$3-D8)&lt;365,"1年以内",IF(($T$3-D8)&lt;365*2,"1-2年",IF(($T$3-D8)&lt;365*3,"2-3年",IF(($T$3-D8)&lt;365*4,"3-4年",IF(($T$3-D8)&lt;365*5,"4-5年","5年以上"))))))</f>
        <v/>
      </c>
      <c r="F8" s="29"/>
      <c r="G8" s="293"/>
      <c r="H8" s="293"/>
      <c r="I8" s="293"/>
      <c r="J8" s="293"/>
      <c r="K8" s="293"/>
      <c r="L8" s="293"/>
      <c r="M8" s="293"/>
      <c r="N8" s="299"/>
      <c r="O8" s="202"/>
      <c r="P8" s="29"/>
      <c r="Q8" s="29" t="str">
        <f t="shared" si="0"/>
        <v/>
      </c>
      <c r="R8" s="29" t="str">
        <f t="shared" si="1"/>
        <v/>
      </c>
      <c r="S8" s="41"/>
    </row>
    <row r="9" ht="15" customHeight="1" spans="1:19">
      <c r="A9" s="25"/>
      <c r="B9" s="26"/>
      <c r="C9" s="25"/>
      <c r="D9" s="27"/>
      <c r="E9" s="25" t="str">
        <f t="shared" si="2"/>
        <v/>
      </c>
      <c r="F9" s="29"/>
      <c r="G9" s="293"/>
      <c r="H9" s="293"/>
      <c r="I9" s="293"/>
      <c r="J9" s="293"/>
      <c r="K9" s="293"/>
      <c r="L9" s="293"/>
      <c r="M9" s="293">
        <f t="shared" ref="M9:M29" si="3">SUM(G9:L9)-F9</f>
        <v>0</v>
      </c>
      <c r="N9" s="299"/>
      <c r="O9" s="202"/>
      <c r="P9" s="29"/>
      <c r="Q9" s="29" t="str">
        <f t="shared" si="0"/>
        <v/>
      </c>
      <c r="R9" s="29" t="str">
        <f t="shared" si="1"/>
        <v/>
      </c>
      <c r="S9" s="41"/>
    </row>
    <row r="10" ht="15" customHeight="1" spans="1:19">
      <c r="A10" s="25"/>
      <c r="B10" s="26"/>
      <c r="C10" s="25"/>
      <c r="D10" s="27"/>
      <c r="E10" s="25" t="str">
        <f t="shared" si="2"/>
        <v/>
      </c>
      <c r="F10" s="29"/>
      <c r="G10" s="293"/>
      <c r="H10" s="293"/>
      <c r="I10" s="293"/>
      <c r="J10" s="293"/>
      <c r="K10" s="293"/>
      <c r="L10" s="293"/>
      <c r="M10" s="293">
        <f t="shared" si="3"/>
        <v>0</v>
      </c>
      <c r="N10" s="299"/>
      <c r="O10" s="202"/>
      <c r="P10" s="29"/>
      <c r="Q10" s="29" t="str">
        <f t="shared" si="0"/>
        <v/>
      </c>
      <c r="R10" s="29" t="str">
        <f t="shared" si="1"/>
        <v/>
      </c>
      <c r="S10" s="41"/>
    </row>
    <row r="11" ht="15" customHeight="1" spans="1:19">
      <c r="A11" s="25"/>
      <c r="B11" s="26"/>
      <c r="C11" s="25"/>
      <c r="D11" s="27"/>
      <c r="E11" s="25" t="str">
        <f t="shared" si="2"/>
        <v/>
      </c>
      <c r="F11" s="29"/>
      <c r="G11" s="293"/>
      <c r="H11" s="293"/>
      <c r="I11" s="293"/>
      <c r="J11" s="293"/>
      <c r="K11" s="293"/>
      <c r="L11" s="293"/>
      <c r="M11" s="293">
        <f t="shared" si="3"/>
        <v>0</v>
      </c>
      <c r="N11" s="299"/>
      <c r="O11" s="202"/>
      <c r="P11" s="29"/>
      <c r="Q11" s="29" t="str">
        <f t="shared" si="0"/>
        <v/>
      </c>
      <c r="R11" s="29" t="str">
        <f t="shared" si="1"/>
        <v/>
      </c>
      <c r="S11" s="41"/>
    </row>
    <row r="12" ht="15" customHeight="1" spans="1:19">
      <c r="A12" s="25"/>
      <c r="B12" s="26"/>
      <c r="C12" s="25"/>
      <c r="D12" s="27"/>
      <c r="E12" s="25" t="str">
        <f t="shared" si="2"/>
        <v/>
      </c>
      <c r="F12" s="29"/>
      <c r="G12" s="293"/>
      <c r="H12" s="293"/>
      <c r="I12" s="293"/>
      <c r="J12" s="293"/>
      <c r="K12" s="293"/>
      <c r="L12" s="293"/>
      <c r="M12" s="293">
        <f t="shared" si="3"/>
        <v>0</v>
      </c>
      <c r="N12" s="299"/>
      <c r="O12" s="202"/>
      <c r="P12" s="29"/>
      <c r="Q12" s="29" t="str">
        <f t="shared" si="0"/>
        <v/>
      </c>
      <c r="R12" s="29" t="str">
        <f t="shared" si="1"/>
        <v/>
      </c>
      <c r="S12" s="41"/>
    </row>
    <row r="13" ht="15" customHeight="1" spans="1:19">
      <c r="A13" s="25"/>
      <c r="B13" s="26"/>
      <c r="C13" s="25"/>
      <c r="D13" s="27"/>
      <c r="E13" s="25" t="str">
        <f t="shared" si="2"/>
        <v/>
      </c>
      <c r="F13" s="29"/>
      <c r="G13" s="293"/>
      <c r="H13" s="293"/>
      <c r="I13" s="293"/>
      <c r="J13" s="293"/>
      <c r="K13" s="293"/>
      <c r="L13" s="293"/>
      <c r="M13" s="293">
        <f t="shared" si="3"/>
        <v>0</v>
      </c>
      <c r="N13" s="299"/>
      <c r="O13" s="202"/>
      <c r="P13" s="29"/>
      <c r="Q13" s="29" t="str">
        <f t="shared" si="0"/>
        <v/>
      </c>
      <c r="R13" s="29" t="str">
        <f t="shared" si="1"/>
        <v/>
      </c>
      <c r="S13" s="41"/>
    </row>
    <row r="14" ht="15" customHeight="1" spans="1:19">
      <c r="A14" s="25"/>
      <c r="B14" s="26"/>
      <c r="C14" s="25"/>
      <c r="D14" s="27"/>
      <c r="E14" s="25" t="str">
        <f t="shared" si="2"/>
        <v/>
      </c>
      <c r="F14" s="29"/>
      <c r="G14" s="293"/>
      <c r="H14" s="293"/>
      <c r="I14" s="293"/>
      <c r="J14" s="293"/>
      <c r="K14" s="293"/>
      <c r="L14" s="293"/>
      <c r="M14" s="293">
        <f t="shared" si="3"/>
        <v>0</v>
      </c>
      <c r="N14" s="299"/>
      <c r="O14" s="202"/>
      <c r="P14" s="29"/>
      <c r="Q14" s="29" t="str">
        <f t="shared" si="0"/>
        <v/>
      </c>
      <c r="R14" s="29" t="str">
        <f t="shared" si="1"/>
        <v/>
      </c>
      <c r="S14" s="41"/>
    </row>
    <row r="15" ht="15" customHeight="1" spans="1:19">
      <c r="A15" s="25"/>
      <c r="B15" s="26"/>
      <c r="C15" s="25"/>
      <c r="D15" s="27"/>
      <c r="E15" s="25" t="str">
        <f t="shared" si="2"/>
        <v/>
      </c>
      <c r="F15" s="29"/>
      <c r="G15" s="293"/>
      <c r="H15" s="293"/>
      <c r="I15" s="293"/>
      <c r="J15" s="293"/>
      <c r="K15" s="293"/>
      <c r="L15" s="293"/>
      <c r="M15" s="293">
        <f t="shared" si="3"/>
        <v>0</v>
      </c>
      <c r="N15" s="299"/>
      <c r="O15" s="202"/>
      <c r="P15" s="29"/>
      <c r="Q15" s="29" t="str">
        <f t="shared" si="0"/>
        <v/>
      </c>
      <c r="R15" s="29" t="str">
        <f t="shared" si="1"/>
        <v/>
      </c>
      <c r="S15" s="41"/>
    </row>
    <row r="16" ht="15" customHeight="1" spans="1:19">
      <c r="A16" s="25"/>
      <c r="B16" s="26"/>
      <c r="C16" s="25"/>
      <c r="D16" s="27"/>
      <c r="E16" s="25" t="str">
        <f t="shared" si="2"/>
        <v/>
      </c>
      <c r="F16" s="29"/>
      <c r="G16" s="293"/>
      <c r="H16" s="293"/>
      <c r="I16" s="293"/>
      <c r="J16" s="293"/>
      <c r="K16" s="293"/>
      <c r="L16" s="293"/>
      <c r="M16" s="293">
        <f t="shared" si="3"/>
        <v>0</v>
      </c>
      <c r="N16" s="299"/>
      <c r="O16" s="202"/>
      <c r="P16" s="29"/>
      <c r="Q16" s="29" t="str">
        <f t="shared" si="0"/>
        <v/>
      </c>
      <c r="R16" s="29" t="str">
        <f t="shared" si="1"/>
        <v/>
      </c>
      <c r="S16" s="41"/>
    </row>
    <row r="17" ht="15" customHeight="1" spans="1:19">
      <c r="A17" s="25"/>
      <c r="B17" s="26"/>
      <c r="C17" s="25"/>
      <c r="D17" s="27"/>
      <c r="E17" s="25" t="str">
        <f t="shared" si="2"/>
        <v/>
      </c>
      <c r="F17" s="29"/>
      <c r="G17" s="293"/>
      <c r="H17" s="293"/>
      <c r="I17" s="293"/>
      <c r="J17" s="293"/>
      <c r="K17" s="293"/>
      <c r="L17" s="293"/>
      <c r="M17" s="293">
        <f t="shared" si="3"/>
        <v>0</v>
      </c>
      <c r="N17" s="299"/>
      <c r="O17" s="202"/>
      <c r="P17" s="29"/>
      <c r="Q17" s="29" t="str">
        <f t="shared" si="0"/>
        <v/>
      </c>
      <c r="R17" s="29" t="str">
        <f t="shared" si="1"/>
        <v/>
      </c>
      <c r="S17" s="41"/>
    </row>
    <row r="18" ht="15" customHeight="1" spans="1:19">
      <c r="A18" s="25"/>
      <c r="B18" s="26"/>
      <c r="C18" s="25"/>
      <c r="D18" s="27"/>
      <c r="E18" s="25" t="str">
        <f t="shared" si="2"/>
        <v/>
      </c>
      <c r="F18" s="29"/>
      <c r="G18" s="293"/>
      <c r="H18" s="293"/>
      <c r="I18" s="293"/>
      <c r="J18" s="293"/>
      <c r="K18" s="293"/>
      <c r="L18" s="293"/>
      <c r="M18" s="293">
        <f t="shared" si="3"/>
        <v>0</v>
      </c>
      <c r="N18" s="299"/>
      <c r="O18" s="202"/>
      <c r="P18" s="29"/>
      <c r="Q18" s="29" t="str">
        <f t="shared" si="0"/>
        <v/>
      </c>
      <c r="R18" s="29" t="str">
        <f t="shared" si="1"/>
        <v/>
      </c>
      <c r="S18" s="41"/>
    </row>
    <row r="19" ht="15" customHeight="1" spans="1:19">
      <c r="A19" s="25"/>
      <c r="B19" s="26"/>
      <c r="C19" s="25"/>
      <c r="D19" s="27"/>
      <c r="E19" s="25" t="str">
        <f t="shared" si="2"/>
        <v/>
      </c>
      <c r="F19" s="29"/>
      <c r="G19" s="293"/>
      <c r="H19" s="293"/>
      <c r="I19" s="293"/>
      <c r="J19" s="293"/>
      <c r="K19" s="293"/>
      <c r="L19" s="293"/>
      <c r="M19" s="293">
        <f t="shared" si="3"/>
        <v>0</v>
      </c>
      <c r="N19" s="299"/>
      <c r="O19" s="31"/>
      <c r="P19" s="29"/>
      <c r="Q19" s="29" t="str">
        <f t="shared" si="0"/>
        <v/>
      </c>
      <c r="R19" s="29" t="str">
        <f t="shared" si="1"/>
        <v/>
      </c>
      <c r="S19" s="41"/>
    </row>
    <row r="20" ht="15" customHeight="1" spans="1:19">
      <c r="A20" s="25"/>
      <c r="B20" s="26"/>
      <c r="C20" s="25"/>
      <c r="D20" s="27"/>
      <c r="E20" s="25" t="str">
        <f t="shared" si="2"/>
        <v/>
      </c>
      <c r="F20" s="29"/>
      <c r="G20" s="293"/>
      <c r="H20" s="293"/>
      <c r="I20" s="293"/>
      <c r="J20" s="293"/>
      <c r="K20" s="293"/>
      <c r="L20" s="293"/>
      <c r="M20" s="293">
        <f t="shared" si="3"/>
        <v>0</v>
      </c>
      <c r="N20" s="299"/>
      <c r="O20" s="202"/>
      <c r="P20" s="29"/>
      <c r="Q20" s="29" t="str">
        <f t="shared" si="0"/>
        <v/>
      </c>
      <c r="R20" s="29" t="str">
        <f t="shared" si="1"/>
        <v/>
      </c>
      <c r="S20" s="41"/>
    </row>
    <row r="21" ht="15" customHeight="1" spans="1:19">
      <c r="A21" s="25"/>
      <c r="B21" s="26"/>
      <c r="C21" s="25"/>
      <c r="D21" s="27"/>
      <c r="E21" s="25" t="str">
        <f t="shared" si="2"/>
        <v/>
      </c>
      <c r="F21" s="29"/>
      <c r="G21" s="293"/>
      <c r="H21" s="293"/>
      <c r="I21" s="293"/>
      <c r="J21" s="293"/>
      <c r="K21" s="293"/>
      <c r="L21" s="293"/>
      <c r="M21" s="293"/>
      <c r="N21" s="299"/>
      <c r="O21" s="202"/>
      <c r="P21" s="29"/>
      <c r="Q21" s="29" t="str">
        <f t="shared" si="0"/>
        <v/>
      </c>
      <c r="R21" s="29" t="str">
        <f t="shared" si="1"/>
        <v/>
      </c>
      <c r="S21" s="41"/>
    </row>
    <row r="22" ht="15" customHeight="1" spans="1:19">
      <c r="A22" s="25"/>
      <c r="B22" s="26"/>
      <c r="C22" s="25"/>
      <c r="D22" s="27"/>
      <c r="E22" s="25" t="str">
        <f t="shared" si="2"/>
        <v/>
      </c>
      <c r="F22" s="29"/>
      <c r="G22" s="293"/>
      <c r="H22" s="293"/>
      <c r="I22" s="293"/>
      <c r="J22" s="293"/>
      <c r="K22" s="293"/>
      <c r="L22" s="293"/>
      <c r="M22" s="293"/>
      <c r="N22" s="299"/>
      <c r="O22" s="202"/>
      <c r="P22" s="29"/>
      <c r="Q22" s="29" t="str">
        <f t="shared" si="0"/>
        <v/>
      </c>
      <c r="R22" s="29" t="str">
        <f t="shared" si="1"/>
        <v/>
      </c>
      <c r="S22" s="41"/>
    </row>
    <row r="23" ht="15" customHeight="1" spans="1:19">
      <c r="A23" s="25"/>
      <c r="B23" s="26"/>
      <c r="C23" s="25"/>
      <c r="D23" s="27"/>
      <c r="E23" s="25" t="str">
        <f t="shared" si="2"/>
        <v/>
      </c>
      <c r="F23" s="29"/>
      <c r="G23" s="293"/>
      <c r="H23" s="293"/>
      <c r="I23" s="293"/>
      <c r="J23" s="293"/>
      <c r="K23" s="293"/>
      <c r="L23" s="293"/>
      <c r="M23" s="293"/>
      <c r="N23" s="299"/>
      <c r="O23" s="202"/>
      <c r="P23" s="29"/>
      <c r="Q23" s="29" t="str">
        <f t="shared" si="0"/>
        <v/>
      </c>
      <c r="R23" s="29" t="str">
        <f t="shared" si="1"/>
        <v/>
      </c>
      <c r="S23" s="41"/>
    </row>
    <row r="24" ht="15" customHeight="1" spans="1:19">
      <c r="A24" s="25"/>
      <c r="B24" s="26"/>
      <c r="C24" s="25"/>
      <c r="D24" s="27"/>
      <c r="E24" s="25" t="str">
        <f t="shared" si="2"/>
        <v/>
      </c>
      <c r="F24" s="29"/>
      <c r="G24" s="293"/>
      <c r="H24" s="293"/>
      <c r="I24" s="293"/>
      <c r="J24" s="293"/>
      <c r="K24" s="293"/>
      <c r="L24" s="293"/>
      <c r="M24" s="293"/>
      <c r="N24" s="299"/>
      <c r="O24" s="202"/>
      <c r="P24" s="29"/>
      <c r="Q24" s="29" t="str">
        <f t="shared" si="0"/>
        <v/>
      </c>
      <c r="R24" s="29" t="str">
        <f t="shared" si="1"/>
        <v/>
      </c>
      <c r="S24" s="41"/>
    </row>
    <row r="25" ht="15" customHeight="1" spans="1:19">
      <c r="A25" s="25"/>
      <c r="B25" s="26"/>
      <c r="C25" s="25"/>
      <c r="D25" s="27"/>
      <c r="E25" s="25" t="str">
        <f t="shared" si="2"/>
        <v/>
      </c>
      <c r="F25" s="29"/>
      <c r="G25" s="293"/>
      <c r="H25" s="293"/>
      <c r="I25" s="293"/>
      <c r="J25" s="293"/>
      <c r="K25" s="293"/>
      <c r="L25" s="293"/>
      <c r="M25" s="293">
        <f t="shared" si="3"/>
        <v>0</v>
      </c>
      <c r="N25" s="299"/>
      <c r="O25" s="202"/>
      <c r="P25" s="29"/>
      <c r="Q25" s="29" t="str">
        <f t="shared" si="0"/>
        <v/>
      </c>
      <c r="R25" s="29" t="str">
        <f t="shared" si="1"/>
        <v/>
      </c>
      <c r="S25" s="41"/>
    </row>
    <row r="26" ht="15" customHeight="1" spans="1:19">
      <c r="A26" s="25"/>
      <c r="B26" s="26"/>
      <c r="C26" s="25"/>
      <c r="D26" s="27"/>
      <c r="E26" s="25" t="str">
        <f t="shared" si="2"/>
        <v/>
      </c>
      <c r="F26" s="29"/>
      <c r="G26" s="293"/>
      <c r="H26" s="293"/>
      <c r="I26" s="293"/>
      <c r="J26" s="293"/>
      <c r="K26" s="293"/>
      <c r="L26" s="293"/>
      <c r="M26" s="293">
        <f t="shared" si="3"/>
        <v>0</v>
      </c>
      <c r="N26" s="299"/>
      <c r="O26" s="202"/>
      <c r="P26" s="29"/>
      <c r="Q26" s="29" t="str">
        <f t="shared" si="0"/>
        <v/>
      </c>
      <c r="R26" s="29" t="str">
        <f t="shared" si="1"/>
        <v/>
      </c>
      <c r="S26" s="41"/>
    </row>
    <row r="27" ht="15" customHeight="1" spans="1:19">
      <c r="A27" s="25"/>
      <c r="B27" s="26"/>
      <c r="C27" s="25"/>
      <c r="D27" s="27"/>
      <c r="E27" s="25" t="str">
        <f t="shared" si="2"/>
        <v/>
      </c>
      <c r="F27" s="29"/>
      <c r="G27" s="293"/>
      <c r="H27" s="293"/>
      <c r="I27" s="293"/>
      <c r="J27" s="293"/>
      <c r="K27" s="293"/>
      <c r="L27" s="293"/>
      <c r="M27" s="293">
        <f t="shared" si="3"/>
        <v>0</v>
      </c>
      <c r="N27" s="299"/>
      <c r="O27" s="202"/>
      <c r="P27" s="29"/>
      <c r="Q27" s="29" t="str">
        <f t="shared" si="0"/>
        <v/>
      </c>
      <c r="R27" s="29" t="str">
        <f t="shared" si="1"/>
        <v/>
      </c>
      <c r="S27" s="41"/>
    </row>
    <row r="28" s="14" customFormat="1" ht="15" customHeight="1" spans="1:19">
      <c r="A28" s="98" t="s">
        <v>361</v>
      </c>
      <c r="B28" s="99"/>
      <c r="C28" s="22"/>
      <c r="D28" s="88"/>
      <c r="E28" s="22"/>
      <c r="F28" s="37">
        <f t="shared" ref="F28:L28" si="4">SUM(F7:F27)</f>
        <v>0</v>
      </c>
      <c r="G28" s="294">
        <f t="shared" si="4"/>
        <v>0</v>
      </c>
      <c r="H28" s="294">
        <f t="shared" si="4"/>
        <v>0</v>
      </c>
      <c r="I28" s="294">
        <f t="shared" si="4"/>
        <v>0</v>
      </c>
      <c r="J28" s="294">
        <f t="shared" si="4"/>
        <v>0</v>
      </c>
      <c r="K28" s="294">
        <f t="shared" si="4"/>
        <v>0</v>
      </c>
      <c r="L28" s="294">
        <f t="shared" si="4"/>
        <v>0</v>
      </c>
      <c r="M28" s="294">
        <f t="shared" si="3"/>
        <v>0</v>
      </c>
      <c r="N28" s="300">
        <f>SUM(N7:N27)</f>
        <v>0</v>
      </c>
      <c r="O28" s="204">
        <f>SUM(O7:O27)</f>
        <v>0</v>
      </c>
      <c r="P28" s="37">
        <f>SUM(P7:P27)</f>
        <v>0</v>
      </c>
      <c r="Q28" s="37" t="str">
        <f t="shared" si="0"/>
        <v/>
      </c>
      <c r="R28" s="37" t="str">
        <f t="shared" si="1"/>
        <v/>
      </c>
      <c r="S28" s="42"/>
    </row>
    <row r="29" ht="15" customHeight="1" spans="1:19">
      <c r="A29" s="100" t="s">
        <v>362</v>
      </c>
      <c r="B29" s="101"/>
      <c r="C29" s="25"/>
      <c r="D29" s="102"/>
      <c r="E29" s="25"/>
      <c r="F29" s="29">
        <v>0</v>
      </c>
      <c r="G29" s="293"/>
      <c r="H29" s="293"/>
      <c r="I29" s="293"/>
      <c r="J29" s="293"/>
      <c r="K29" s="293"/>
      <c r="L29" s="293"/>
      <c r="M29" s="293">
        <f t="shared" si="3"/>
        <v>0</v>
      </c>
      <c r="N29" s="299"/>
      <c r="O29" s="202">
        <v>0</v>
      </c>
      <c r="P29" s="29"/>
      <c r="Q29" s="29" t="str">
        <f t="shared" si="0"/>
        <v/>
      </c>
      <c r="R29" s="29" t="str">
        <f t="shared" si="1"/>
        <v/>
      </c>
      <c r="S29" s="41"/>
    </row>
    <row r="30" ht="15" customHeight="1" spans="1:19">
      <c r="A30" s="100" t="s">
        <v>363</v>
      </c>
      <c r="B30" s="101"/>
      <c r="C30" s="25"/>
      <c r="D30" s="102"/>
      <c r="E30" s="25"/>
      <c r="F30" s="29"/>
      <c r="G30" s="293"/>
      <c r="H30" s="293"/>
      <c r="I30" s="293"/>
      <c r="J30" s="293"/>
      <c r="K30" s="293"/>
      <c r="L30" s="293"/>
      <c r="M30" s="293"/>
      <c r="N30" s="299"/>
      <c r="O30" s="202"/>
      <c r="P30" s="29">
        <v>0</v>
      </c>
      <c r="Q30" s="29" t="str">
        <f t="shared" si="0"/>
        <v/>
      </c>
      <c r="R30" s="29" t="str">
        <f t="shared" si="1"/>
        <v/>
      </c>
      <c r="S30" s="41"/>
    </row>
    <row r="31" s="14" customFormat="1" ht="15" customHeight="1" spans="1:19">
      <c r="A31" s="98" t="s">
        <v>364</v>
      </c>
      <c r="B31" s="99"/>
      <c r="C31" s="42"/>
      <c r="D31" s="88"/>
      <c r="E31" s="42"/>
      <c r="F31" s="37">
        <f>F28-F29-F30</f>
        <v>0</v>
      </c>
      <c r="G31" s="294">
        <f t="shared" ref="G31:N31" si="5">G28-G29-G30</f>
        <v>0</v>
      </c>
      <c r="H31" s="294">
        <f t="shared" si="5"/>
        <v>0</v>
      </c>
      <c r="I31" s="294">
        <f t="shared" si="5"/>
        <v>0</v>
      </c>
      <c r="J31" s="294">
        <f t="shared" si="5"/>
        <v>0</v>
      </c>
      <c r="K31" s="294">
        <f t="shared" si="5"/>
        <v>0</v>
      </c>
      <c r="L31" s="294">
        <f t="shared" si="5"/>
        <v>0</v>
      </c>
      <c r="M31" s="294">
        <f t="shared" si="5"/>
        <v>0</v>
      </c>
      <c r="N31" s="300">
        <f t="shared" si="5"/>
        <v>0</v>
      </c>
      <c r="O31" s="36">
        <f>O28-O29</f>
        <v>0</v>
      </c>
      <c r="P31" s="37">
        <f>P28-P30</f>
        <v>0</v>
      </c>
      <c r="Q31" s="37" t="str">
        <f t="shared" si="0"/>
        <v/>
      </c>
      <c r="R31" s="37" t="str">
        <f t="shared" si="1"/>
        <v/>
      </c>
      <c r="S31" s="42"/>
    </row>
    <row r="32" customHeight="1" spans="2:3">
      <c r="B32" s="295" t="s">
        <v>381</v>
      </c>
      <c r="C32" s="15" t="s">
        <v>382</v>
      </c>
    </row>
    <row r="33" customHeight="1" spans="3:3">
      <c r="C33" s="15" t="s">
        <v>383</v>
      </c>
    </row>
    <row r="34" customHeight="1" spans="3:7">
      <c r="C34" s="15" t="s">
        <v>408</v>
      </c>
      <c r="G34" s="215"/>
    </row>
    <row r="35" customHeight="1" spans="7:7">
      <c r="G35" s="215"/>
    </row>
  </sheetData>
  <mergeCells count="8">
    <mergeCell ref="A2:S2"/>
    <mergeCell ref="A3:S3"/>
    <mergeCell ref="A28:B28"/>
    <mergeCell ref="A29:B29"/>
    <mergeCell ref="A30:B30"/>
    <mergeCell ref="A31:B31"/>
    <mergeCell ref="M5:M6"/>
    <mergeCell ref="N5:N6"/>
  </mergeCells>
  <hyperlinks>
    <hyperlink ref="A1" location="索引目录!D17" display="返回索引页"/>
    <hyperlink ref="B1" location="流动资产汇总表!B20" display="返回 "/>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L31"/>
  <sheetViews>
    <sheetView zoomScale="90" zoomScaleNormal="90" workbookViewId="0">
      <pane ySplit="6" topLeftCell="A19" activePane="bottomLeft" state="frozen"/>
      <selection/>
      <selection pane="bottomLeft" activeCell="F15" sqref="F15"/>
    </sheetView>
  </sheetViews>
  <sheetFormatPr defaultColWidth="9" defaultRowHeight="15.75" customHeight="1"/>
  <cols>
    <col min="1" max="1" width="7.625" style="15" customWidth="1"/>
    <col min="2" max="2" width="22.75" style="15" customWidth="1"/>
    <col min="3" max="3" width="9.625" style="15" customWidth="1"/>
    <col min="4" max="4" width="11.5" style="15" customWidth="1"/>
    <col min="5" max="5" width="11.25" style="15" customWidth="1"/>
    <col min="6" max="6" width="8.125" style="15" customWidth="1"/>
    <col min="7" max="7" width="12.625" style="15" hidden="1" customWidth="1" outlineLevel="1"/>
    <col min="8" max="8" width="12.625" style="15" customWidth="1" collapsed="1"/>
    <col min="9" max="9" width="12.625" style="15" customWidth="1"/>
    <col min="10" max="10" width="11.75" style="15" customWidth="1"/>
    <col min="11" max="11" width="9.25" style="15" customWidth="1"/>
    <col min="12" max="16384" width="9" style="15"/>
  </cols>
  <sheetData>
    <row r="1" s="85" customFormat="1" ht="11.25" spans="1:12">
      <c r="A1" s="86" t="s">
        <v>268</v>
      </c>
      <c r="B1" s="90" t="s">
        <v>269</v>
      </c>
      <c r="C1" s="87"/>
      <c r="D1" s="87"/>
      <c r="E1" s="87"/>
      <c r="F1" s="87"/>
      <c r="G1" s="87"/>
      <c r="H1" s="87"/>
      <c r="I1" s="87"/>
      <c r="J1" s="87"/>
      <c r="K1" s="87"/>
      <c r="L1" s="87"/>
    </row>
    <row r="2" s="12" customFormat="1" ht="30" customHeight="1" spans="1:12">
      <c r="A2" s="19" t="s">
        <v>409</v>
      </c>
      <c r="B2" s="19"/>
      <c r="C2" s="19"/>
      <c r="D2" s="19"/>
      <c r="E2" s="19"/>
      <c r="F2" s="19"/>
      <c r="G2" s="19"/>
      <c r="H2" s="19"/>
      <c r="I2" s="19"/>
      <c r="J2" s="19"/>
      <c r="K2" s="19"/>
      <c r="L2" s="19"/>
    </row>
    <row r="3" ht="15" customHeight="1" spans="1:12">
      <c r="A3" s="20" t="str">
        <f>CONCATENATE(封面!D9,封面!F9,封面!G9,封面!H9,封面!I9,封面!J9,封面!K9)</f>
        <v>评估基准日：2024年9月30日</v>
      </c>
      <c r="B3" s="20"/>
      <c r="C3" s="20"/>
      <c r="D3" s="20"/>
      <c r="E3" s="20"/>
      <c r="F3" s="20"/>
      <c r="G3" s="20"/>
      <c r="H3" s="20"/>
      <c r="I3" s="38"/>
      <c r="J3" s="38"/>
      <c r="K3" s="38"/>
      <c r="L3" s="38"/>
    </row>
    <row r="4" ht="15" customHeight="1" spans="1:12">
      <c r="A4" s="20"/>
      <c r="B4" s="20"/>
      <c r="C4" s="20"/>
      <c r="D4" s="20"/>
      <c r="E4" s="20"/>
      <c r="F4" s="20"/>
      <c r="G4" s="20"/>
      <c r="H4" s="20"/>
      <c r="I4" s="38"/>
      <c r="J4" s="38"/>
      <c r="K4" s="39"/>
      <c r="L4" s="39" t="s">
        <v>410</v>
      </c>
    </row>
    <row r="5" ht="15" customHeight="1" spans="1:12">
      <c r="A5" s="21" t="str">
        <f>封面!D7&amp;封面!F7</f>
        <v>被评估单位：杭州宏逸柳溪旅游发展有限公司</v>
      </c>
      <c r="L5" s="40" t="s">
        <v>292</v>
      </c>
    </row>
    <row r="6" s="13" customFormat="1" ht="25.15" customHeight="1" spans="1:12">
      <c r="A6" s="22" t="s">
        <v>293</v>
      </c>
      <c r="B6" s="22" t="s">
        <v>370</v>
      </c>
      <c r="C6" s="22" t="s">
        <v>372</v>
      </c>
      <c r="D6" s="22" t="s">
        <v>411</v>
      </c>
      <c r="E6" s="22" t="s">
        <v>412</v>
      </c>
      <c r="F6" s="22" t="s">
        <v>413</v>
      </c>
      <c r="G6" s="23" t="s">
        <v>298</v>
      </c>
      <c r="H6" s="33" t="s">
        <v>299</v>
      </c>
      <c r="I6" s="22" t="s">
        <v>300</v>
      </c>
      <c r="J6" s="22" t="s">
        <v>301</v>
      </c>
      <c r="K6" s="22" t="s">
        <v>302</v>
      </c>
      <c r="L6" s="22" t="s">
        <v>303</v>
      </c>
    </row>
    <row r="7" ht="15" customHeight="1" spans="1:12">
      <c r="A7" s="25"/>
      <c r="B7" s="26"/>
      <c r="C7" s="27"/>
      <c r="D7" s="29"/>
      <c r="E7" s="25"/>
      <c r="F7" s="74"/>
      <c r="G7" s="28"/>
      <c r="H7" s="31"/>
      <c r="I7" s="29"/>
      <c r="J7" s="67" t="str">
        <f>IF(OR(AND(H7=0,I7=0),I7=0),"",I7-H7)</f>
        <v/>
      </c>
      <c r="K7" s="67" t="str">
        <f>IF(ISERROR(J7/H7),"",J7/ABS(H7)*100)</f>
        <v/>
      </c>
      <c r="L7" s="41"/>
    </row>
    <row r="8" ht="15" customHeight="1" spans="1:12">
      <c r="A8" s="25"/>
      <c r="B8" s="26"/>
      <c r="C8" s="27"/>
      <c r="D8" s="29"/>
      <c r="E8" s="25"/>
      <c r="F8" s="74"/>
      <c r="G8" s="28"/>
      <c r="H8" s="31"/>
      <c r="I8" s="29"/>
      <c r="J8" s="29" t="str">
        <f t="shared" ref="J8:J31" si="0">IF(OR(AND(H8=0,I8=0),I8=0),"",I8-H8)</f>
        <v/>
      </c>
      <c r="K8" s="29" t="str">
        <f t="shared" ref="K8:K31" si="1">IF(ISERROR(J8/H8),"",J8/ABS(H8)*100)</f>
        <v/>
      </c>
      <c r="L8" s="41"/>
    </row>
    <row r="9" ht="15" customHeight="1" spans="1:12">
      <c r="A9" s="25"/>
      <c r="B9" s="26"/>
      <c r="C9" s="27"/>
      <c r="D9" s="29"/>
      <c r="E9" s="25"/>
      <c r="F9" s="74"/>
      <c r="G9" s="28"/>
      <c r="H9" s="31"/>
      <c r="I9" s="29"/>
      <c r="J9" s="29" t="str">
        <f t="shared" si="0"/>
        <v/>
      </c>
      <c r="K9" s="29" t="str">
        <f t="shared" si="1"/>
        <v/>
      </c>
      <c r="L9" s="41"/>
    </row>
    <row r="10" ht="15" customHeight="1" spans="1:12">
      <c r="A10" s="25"/>
      <c r="B10" s="26"/>
      <c r="C10" s="27"/>
      <c r="D10" s="29"/>
      <c r="E10" s="25"/>
      <c r="F10" s="74"/>
      <c r="G10" s="28"/>
      <c r="H10" s="31"/>
      <c r="I10" s="29"/>
      <c r="J10" s="29" t="str">
        <f t="shared" si="0"/>
        <v/>
      </c>
      <c r="K10" s="29" t="str">
        <f t="shared" si="1"/>
        <v/>
      </c>
      <c r="L10" s="41"/>
    </row>
    <row r="11" ht="15" customHeight="1" spans="1:12">
      <c r="A11" s="25"/>
      <c r="B11" s="26"/>
      <c r="C11" s="27"/>
      <c r="D11" s="29"/>
      <c r="E11" s="25"/>
      <c r="F11" s="74"/>
      <c r="G11" s="28"/>
      <c r="H11" s="31"/>
      <c r="I11" s="29"/>
      <c r="J11" s="29" t="str">
        <f t="shared" si="0"/>
        <v/>
      </c>
      <c r="K11" s="29" t="str">
        <f t="shared" si="1"/>
        <v/>
      </c>
      <c r="L11" s="41"/>
    </row>
    <row r="12" ht="15" customHeight="1" spans="1:12">
      <c r="A12" s="25"/>
      <c r="B12" s="26"/>
      <c r="C12" s="27"/>
      <c r="D12" s="29"/>
      <c r="E12" s="25"/>
      <c r="F12" s="74"/>
      <c r="G12" s="28"/>
      <c r="H12" s="31"/>
      <c r="I12" s="29"/>
      <c r="J12" s="29" t="str">
        <f t="shared" si="0"/>
        <v/>
      </c>
      <c r="K12" s="29" t="str">
        <f t="shared" si="1"/>
        <v/>
      </c>
      <c r="L12" s="41"/>
    </row>
    <row r="13" ht="15" customHeight="1" spans="1:12">
      <c r="A13" s="25"/>
      <c r="B13" s="26"/>
      <c r="C13" s="27"/>
      <c r="D13" s="29"/>
      <c r="E13" s="25"/>
      <c r="F13" s="74"/>
      <c r="G13" s="28"/>
      <c r="H13" s="31"/>
      <c r="I13" s="29"/>
      <c r="J13" s="29" t="str">
        <f t="shared" si="0"/>
        <v/>
      </c>
      <c r="K13" s="29" t="str">
        <f t="shared" si="1"/>
        <v/>
      </c>
      <c r="L13" s="41"/>
    </row>
    <row r="14" ht="15" customHeight="1" spans="1:12">
      <c r="A14" s="25"/>
      <c r="B14" s="26"/>
      <c r="C14" s="27"/>
      <c r="D14" s="29"/>
      <c r="E14" s="25"/>
      <c r="F14" s="74"/>
      <c r="G14" s="28"/>
      <c r="H14" s="31"/>
      <c r="I14" s="29"/>
      <c r="J14" s="29" t="str">
        <f t="shared" si="0"/>
        <v/>
      </c>
      <c r="K14" s="29" t="str">
        <f t="shared" si="1"/>
        <v/>
      </c>
      <c r="L14" s="41"/>
    </row>
    <row r="15" ht="15" customHeight="1" spans="1:12">
      <c r="A15" s="25"/>
      <c r="B15" s="26"/>
      <c r="C15" s="27"/>
      <c r="D15" s="29"/>
      <c r="E15" s="25"/>
      <c r="F15" s="74"/>
      <c r="G15" s="28"/>
      <c r="H15" s="31"/>
      <c r="I15" s="29"/>
      <c r="J15" s="29" t="str">
        <f t="shared" si="0"/>
        <v/>
      </c>
      <c r="K15" s="29" t="str">
        <f t="shared" si="1"/>
        <v/>
      </c>
      <c r="L15" s="41"/>
    </row>
    <row r="16" ht="15" customHeight="1" spans="1:12">
      <c r="A16" s="25"/>
      <c r="B16" s="26"/>
      <c r="C16" s="27"/>
      <c r="D16" s="29"/>
      <c r="E16" s="25"/>
      <c r="F16" s="74"/>
      <c r="G16" s="28"/>
      <c r="H16" s="31"/>
      <c r="I16" s="29"/>
      <c r="J16" s="29" t="str">
        <f t="shared" si="0"/>
        <v/>
      </c>
      <c r="K16" s="29" t="str">
        <f t="shared" si="1"/>
        <v/>
      </c>
      <c r="L16" s="41"/>
    </row>
    <row r="17" ht="15" customHeight="1" spans="1:12">
      <c r="A17" s="25"/>
      <c r="B17" s="26"/>
      <c r="C17" s="27"/>
      <c r="D17" s="29"/>
      <c r="E17" s="25"/>
      <c r="F17" s="74"/>
      <c r="G17" s="28"/>
      <c r="H17" s="31"/>
      <c r="I17" s="29"/>
      <c r="J17" s="29" t="str">
        <f t="shared" si="0"/>
        <v/>
      </c>
      <c r="K17" s="29" t="str">
        <f t="shared" si="1"/>
        <v/>
      </c>
      <c r="L17" s="41"/>
    </row>
    <row r="18" ht="15" customHeight="1" spans="1:12">
      <c r="A18" s="25"/>
      <c r="B18" s="26"/>
      <c r="C18" s="27"/>
      <c r="D18" s="29"/>
      <c r="E18" s="25"/>
      <c r="F18" s="74"/>
      <c r="G18" s="28"/>
      <c r="H18" s="31"/>
      <c r="I18" s="29"/>
      <c r="J18" s="29" t="str">
        <f t="shared" si="0"/>
        <v/>
      </c>
      <c r="K18" s="29" t="str">
        <f t="shared" si="1"/>
        <v/>
      </c>
      <c r="L18" s="41"/>
    </row>
    <row r="19" ht="15" customHeight="1" spans="1:12">
      <c r="A19" s="25"/>
      <c r="B19" s="26"/>
      <c r="C19" s="27"/>
      <c r="D19" s="29"/>
      <c r="E19" s="25"/>
      <c r="F19" s="74"/>
      <c r="G19" s="28"/>
      <c r="H19" s="31"/>
      <c r="I19" s="29"/>
      <c r="J19" s="29" t="str">
        <f t="shared" si="0"/>
        <v/>
      </c>
      <c r="K19" s="29" t="str">
        <f t="shared" si="1"/>
        <v/>
      </c>
      <c r="L19" s="41"/>
    </row>
    <row r="20" ht="15" customHeight="1" spans="1:12">
      <c r="A20" s="25"/>
      <c r="B20" s="26"/>
      <c r="C20" s="27"/>
      <c r="D20" s="29"/>
      <c r="E20" s="25"/>
      <c r="F20" s="74"/>
      <c r="G20" s="28"/>
      <c r="H20" s="31"/>
      <c r="I20" s="29"/>
      <c r="J20" s="29" t="str">
        <f t="shared" si="0"/>
        <v/>
      </c>
      <c r="K20" s="29" t="str">
        <f t="shared" si="1"/>
        <v/>
      </c>
      <c r="L20" s="41"/>
    </row>
    <row r="21" ht="15" customHeight="1" spans="1:12">
      <c r="A21" s="25"/>
      <c r="B21" s="26"/>
      <c r="C21" s="27"/>
      <c r="D21" s="29"/>
      <c r="E21" s="25"/>
      <c r="F21" s="74"/>
      <c r="G21" s="28"/>
      <c r="H21" s="31"/>
      <c r="I21" s="29"/>
      <c r="J21" s="29" t="str">
        <f t="shared" si="0"/>
        <v/>
      </c>
      <c r="K21" s="29" t="str">
        <f t="shared" si="1"/>
        <v/>
      </c>
      <c r="L21" s="41"/>
    </row>
    <row r="22" ht="15" customHeight="1" spans="1:12">
      <c r="A22" s="25"/>
      <c r="B22" s="26"/>
      <c r="C22" s="27"/>
      <c r="D22" s="29"/>
      <c r="E22" s="25"/>
      <c r="F22" s="74"/>
      <c r="G22" s="28"/>
      <c r="H22" s="31"/>
      <c r="I22" s="29"/>
      <c r="J22" s="29" t="str">
        <f t="shared" si="0"/>
        <v/>
      </c>
      <c r="K22" s="29" t="str">
        <f t="shared" si="1"/>
        <v/>
      </c>
      <c r="L22" s="41"/>
    </row>
    <row r="23" ht="15" customHeight="1" spans="1:12">
      <c r="A23" s="25"/>
      <c r="B23" s="26"/>
      <c r="C23" s="27"/>
      <c r="D23" s="29"/>
      <c r="E23" s="25"/>
      <c r="F23" s="74"/>
      <c r="G23" s="28"/>
      <c r="H23" s="31"/>
      <c r="I23" s="29"/>
      <c r="J23" s="29" t="str">
        <f t="shared" si="0"/>
        <v/>
      </c>
      <c r="K23" s="29" t="str">
        <f t="shared" si="1"/>
        <v/>
      </c>
      <c r="L23" s="41"/>
    </row>
    <row r="24" ht="15" customHeight="1" spans="1:12">
      <c r="A24" s="25"/>
      <c r="B24" s="26"/>
      <c r="C24" s="27"/>
      <c r="D24" s="29"/>
      <c r="E24" s="25"/>
      <c r="F24" s="74"/>
      <c r="G24" s="28"/>
      <c r="H24" s="31"/>
      <c r="I24" s="29"/>
      <c r="J24" s="29" t="str">
        <f t="shared" si="0"/>
        <v/>
      </c>
      <c r="K24" s="29" t="str">
        <f t="shared" si="1"/>
        <v/>
      </c>
      <c r="L24" s="41"/>
    </row>
    <row r="25" ht="15" customHeight="1" spans="1:12">
      <c r="A25" s="25"/>
      <c r="B25" s="26"/>
      <c r="C25" s="27"/>
      <c r="D25" s="29"/>
      <c r="E25" s="25"/>
      <c r="F25" s="74"/>
      <c r="G25" s="28"/>
      <c r="H25" s="31"/>
      <c r="I25" s="29"/>
      <c r="J25" s="29" t="str">
        <f t="shared" si="0"/>
        <v/>
      </c>
      <c r="K25" s="29" t="str">
        <f t="shared" si="1"/>
        <v/>
      </c>
      <c r="L25" s="41"/>
    </row>
    <row r="26" ht="15" customHeight="1" spans="1:12">
      <c r="A26" s="25"/>
      <c r="B26" s="26"/>
      <c r="C26" s="27"/>
      <c r="D26" s="29"/>
      <c r="E26" s="25"/>
      <c r="F26" s="74"/>
      <c r="G26" s="28"/>
      <c r="H26" s="31"/>
      <c r="I26" s="29"/>
      <c r="J26" s="29" t="str">
        <f t="shared" si="0"/>
        <v/>
      </c>
      <c r="K26" s="29" t="str">
        <f t="shared" si="1"/>
        <v/>
      </c>
      <c r="L26" s="41"/>
    </row>
    <row r="27" ht="15" customHeight="1" spans="1:12">
      <c r="A27" s="25"/>
      <c r="B27" s="26"/>
      <c r="C27" s="27"/>
      <c r="D27" s="29"/>
      <c r="E27" s="25"/>
      <c r="F27" s="74"/>
      <c r="G27" s="28"/>
      <c r="H27" s="31"/>
      <c r="I27" s="29"/>
      <c r="J27" s="29" t="str">
        <f t="shared" si="0"/>
        <v/>
      </c>
      <c r="K27" s="29" t="str">
        <f t="shared" si="1"/>
        <v/>
      </c>
      <c r="L27" s="41"/>
    </row>
    <row r="28" s="14" customFormat="1" ht="15" customHeight="1" spans="1:12">
      <c r="A28" s="98" t="s">
        <v>361</v>
      </c>
      <c r="B28" s="99"/>
      <c r="C28" s="75"/>
      <c r="D28" s="37">
        <f>SUM(D7:D27)</f>
        <v>0</v>
      </c>
      <c r="E28" s="42"/>
      <c r="F28" s="74"/>
      <c r="G28" s="35">
        <f>SUM(G7:G27)</f>
        <v>0</v>
      </c>
      <c r="H28" s="36">
        <f>SUM(H7:H27)</f>
        <v>0</v>
      </c>
      <c r="I28" s="37">
        <f>SUM(I7:I27)</f>
        <v>0</v>
      </c>
      <c r="J28" s="37" t="str">
        <f t="shared" si="0"/>
        <v/>
      </c>
      <c r="K28" s="37" t="str">
        <f t="shared" si="1"/>
        <v/>
      </c>
      <c r="L28" s="42"/>
    </row>
    <row r="29" customHeight="1" spans="1:12">
      <c r="A29" s="100" t="s">
        <v>362</v>
      </c>
      <c r="B29" s="101"/>
      <c r="C29" s="75"/>
      <c r="D29" s="37"/>
      <c r="E29" s="42"/>
      <c r="F29" s="74"/>
      <c r="G29" s="35">
        <v>0</v>
      </c>
      <c r="H29" s="36">
        <v>0</v>
      </c>
      <c r="I29" s="37"/>
      <c r="J29" s="37" t="str">
        <f t="shared" si="0"/>
        <v/>
      </c>
      <c r="K29" s="37" t="str">
        <f t="shared" si="1"/>
        <v/>
      </c>
      <c r="L29" s="42"/>
    </row>
    <row r="30" customHeight="1" spans="1:12">
      <c r="A30" s="100" t="s">
        <v>363</v>
      </c>
      <c r="B30" s="101"/>
      <c r="C30" s="75"/>
      <c r="D30" s="37"/>
      <c r="E30" s="42"/>
      <c r="F30" s="74"/>
      <c r="G30" s="35"/>
      <c r="H30" s="36"/>
      <c r="I30" s="37">
        <v>0</v>
      </c>
      <c r="J30" s="37" t="str">
        <f t="shared" si="0"/>
        <v/>
      </c>
      <c r="K30" s="37" t="str">
        <f t="shared" si="1"/>
        <v/>
      </c>
      <c r="L30" s="42"/>
    </row>
    <row r="31" customHeight="1" spans="1:12">
      <c r="A31" s="98" t="s">
        <v>364</v>
      </c>
      <c r="B31" s="99"/>
      <c r="C31" s="75"/>
      <c r="D31" s="37"/>
      <c r="E31" s="42"/>
      <c r="F31" s="74"/>
      <c r="G31" s="35">
        <f>G28-G29</f>
        <v>0</v>
      </c>
      <c r="H31" s="36">
        <f>H28-H29</f>
        <v>0</v>
      </c>
      <c r="I31" s="37">
        <f>I28-I30</f>
        <v>0</v>
      </c>
      <c r="J31" s="37" t="str">
        <f t="shared" si="0"/>
        <v/>
      </c>
      <c r="K31" s="37" t="str">
        <f t="shared" si="1"/>
        <v/>
      </c>
      <c r="L31" s="42"/>
    </row>
  </sheetData>
  <mergeCells count="6">
    <mergeCell ref="A2:L2"/>
    <mergeCell ref="A3:L3"/>
    <mergeCell ref="A28:B28"/>
    <mergeCell ref="A29:B29"/>
    <mergeCell ref="A30:B30"/>
    <mergeCell ref="A31:B31"/>
  </mergeCells>
  <hyperlinks>
    <hyperlink ref="A1" location="索引目录!D15" display="返回索引页"/>
    <hyperlink ref="B1" location="流动资产汇总表!B18"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22"/>
  <dimension ref="A1:K31"/>
  <sheetViews>
    <sheetView zoomScale="90" zoomScaleNormal="90" workbookViewId="0">
      <pane ySplit="6" topLeftCell="A16" activePane="bottomLeft" state="frozen"/>
      <selection/>
      <selection pane="bottomLeft" activeCell="F15" sqref="F15"/>
    </sheetView>
  </sheetViews>
  <sheetFormatPr defaultColWidth="9" defaultRowHeight="15.75" customHeight="1"/>
  <cols>
    <col min="1" max="1" width="8.625" style="15" customWidth="1"/>
    <col min="2" max="2" width="26.375" style="15" customWidth="1"/>
    <col min="3" max="3" width="9.25" style="15" customWidth="1"/>
    <col min="4" max="4" width="12" style="15" customWidth="1"/>
    <col min="5" max="5" width="16.75" style="15" hidden="1" customWidth="1" outlineLevel="1"/>
    <col min="6" max="6" width="16.75" style="15" customWidth="1" collapsed="1"/>
    <col min="7" max="7" width="16.75" style="15" customWidth="1"/>
    <col min="8" max="8" width="12.25" style="15" customWidth="1"/>
    <col min="9" max="9" width="9.625" style="15" customWidth="1"/>
    <col min="10" max="10" width="13.25" style="15" customWidth="1"/>
    <col min="11" max="16384" width="9" style="15"/>
  </cols>
  <sheetData>
    <row r="1" s="85" customFormat="1" ht="11.25" spans="1:10">
      <c r="A1" s="86" t="s">
        <v>268</v>
      </c>
      <c r="B1" s="86" t="s">
        <v>289</v>
      </c>
      <c r="C1" s="87"/>
      <c r="D1" s="87"/>
      <c r="E1" s="87"/>
      <c r="F1" s="87"/>
      <c r="G1" s="87"/>
      <c r="H1" s="87"/>
      <c r="I1" s="87"/>
      <c r="J1" s="87"/>
    </row>
    <row r="2" s="12" customFormat="1" ht="30" customHeight="1" spans="1:10">
      <c r="A2" s="19" t="s">
        <v>414</v>
      </c>
      <c r="B2" s="19"/>
      <c r="C2" s="19"/>
      <c r="D2" s="19"/>
      <c r="E2" s="19"/>
      <c r="F2" s="19"/>
      <c r="G2" s="19"/>
      <c r="H2" s="19"/>
      <c r="I2" s="19"/>
      <c r="J2" s="19"/>
    </row>
    <row r="3" ht="15" customHeight="1" spans="1:10">
      <c r="A3" s="20" t="str">
        <f>CONCATENATE(封面!D9,封面!F9,封面!G9,封面!H9,封面!I9,封面!J9,封面!K9)</f>
        <v>评估基准日：2024年9月30日</v>
      </c>
      <c r="B3" s="20"/>
      <c r="C3" s="20"/>
      <c r="D3" s="20"/>
      <c r="E3" s="20"/>
      <c r="F3" s="20"/>
      <c r="G3" s="20"/>
      <c r="H3" s="20"/>
      <c r="I3" s="38"/>
      <c r="J3" s="38"/>
    </row>
    <row r="4" ht="15" customHeight="1" spans="1:11">
      <c r="A4" s="20"/>
      <c r="B4" s="20"/>
      <c r="C4" s="20"/>
      <c r="D4" s="20"/>
      <c r="E4" s="20"/>
      <c r="F4" s="20"/>
      <c r="G4" s="20"/>
      <c r="H4" s="20"/>
      <c r="I4" s="38"/>
      <c r="J4" s="39" t="s">
        <v>415</v>
      </c>
      <c r="K4" s="40"/>
    </row>
    <row r="5" ht="15" customHeight="1" spans="1:10">
      <c r="A5" s="21" t="str">
        <f>封面!D7&amp;封面!F7</f>
        <v>被评估单位：杭州宏逸柳溪旅游发展有限公司</v>
      </c>
      <c r="J5" s="40" t="s">
        <v>292</v>
      </c>
    </row>
    <row r="6" s="13" customFormat="1" ht="25.15" customHeight="1" spans="1:10">
      <c r="A6" s="22" t="s">
        <v>293</v>
      </c>
      <c r="B6" s="22" t="s">
        <v>358</v>
      </c>
      <c r="C6" s="22" t="s">
        <v>372</v>
      </c>
      <c r="D6" s="22" t="s">
        <v>416</v>
      </c>
      <c r="E6" s="23" t="s">
        <v>298</v>
      </c>
      <c r="F6" s="33" t="s">
        <v>299</v>
      </c>
      <c r="G6" s="22" t="s">
        <v>300</v>
      </c>
      <c r="H6" s="22" t="s">
        <v>301</v>
      </c>
      <c r="I6" s="22" t="s">
        <v>302</v>
      </c>
      <c r="J6" s="22" t="s">
        <v>303</v>
      </c>
    </row>
    <row r="7" ht="15" customHeight="1" spans="1:10">
      <c r="A7" s="25"/>
      <c r="B7" s="26"/>
      <c r="C7" s="27"/>
      <c r="D7" s="41"/>
      <c r="E7" s="28"/>
      <c r="F7" s="31"/>
      <c r="G7" s="29"/>
      <c r="H7" s="67" t="str">
        <f>IF(OR(AND(F7=0,G7=0),G7=0),"",G7-F7)</f>
        <v/>
      </c>
      <c r="I7" s="67" t="str">
        <f>IF(ISERROR(H7/F7),"",H7/ABS(F7)*100)</f>
        <v/>
      </c>
      <c r="J7" s="41"/>
    </row>
    <row r="8" ht="15" customHeight="1" spans="1:10">
      <c r="A8" s="25"/>
      <c r="B8" s="26"/>
      <c r="C8" s="27"/>
      <c r="D8" s="41"/>
      <c r="E8" s="28"/>
      <c r="F8" s="31"/>
      <c r="G8" s="29"/>
      <c r="H8" s="29" t="str">
        <f t="shared" ref="H8:H31" si="0">IF(OR(AND(F8=0,G8=0),G8=0),"",G8-F8)</f>
        <v/>
      </c>
      <c r="I8" s="29" t="str">
        <f t="shared" ref="I8:I31" si="1">IF(ISERROR(H8/F8),"",H8/ABS(F8)*100)</f>
        <v/>
      </c>
      <c r="J8" s="41"/>
    </row>
    <row r="9" ht="15" customHeight="1" spans="1:10">
      <c r="A9" s="25"/>
      <c r="B9" s="26"/>
      <c r="C9" s="27"/>
      <c r="D9" s="41"/>
      <c r="E9" s="28"/>
      <c r="F9" s="31"/>
      <c r="G9" s="29"/>
      <c r="H9" s="29" t="str">
        <f t="shared" si="0"/>
        <v/>
      </c>
      <c r="I9" s="29" t="str">
        <f t="shared" si="1"/>
        <v/>
      </c>
      <c r="J9" s="41"/>
    </row>
    <row r="10" ht="15" customHeight="1" spans="1:10">
      <c r="A10" s="25"/>
      <c r="B10" s="26"/>
      <c r="C10" s="27"/>
      <c r="D10" s="41"/>
      <c r="E10" s="28"/>
      <c r="F10" s="31"/>
      <c r="G10" s="29"/>
      <c r="H10" s="29" t="str">
        <f t="shared" si="0"/>
        <v/>
      </c>
      <c r="I10" s="29" t="str">
        <f t="shared" si="1"/>
        <v/>
      </c>
      <c r="J10" s="41"/>
    </row>
    <row r="11" ht="15" customHeight="1" spans="1:10">
      <c r="A11" s="25"/>
      <c r="B11" s="26"/>
      <c r="C11" s="27"/>
      <c r="D11" s="41"/>
      <c r="E11" s="28"/>
      <c r="F11" s="31"/>
      <c r="G11" s="29"/>
      <c r="H11" s="29" t="str">
        <f t="shared" si="0"/>
        <v/>
      </c>
      <c r="I11" s="29" t="str">
        <f t="shared" si="1"/>
        <v/>
      </c>
      <c r="J11" s="41"/>
    </row>
    <row r="12" ht="15" customHeight="1" spans="1:10">
      <c r="A12" s="25"/>
      <c r="B12" s="26"/>
      <c r="C12" s="27"/>
      <c r="D12" s="41"/>
      <c r="E12" s="28"/>
      <c r="F12" s="31"/>
      <c r="G12" s="29"/>
      <c r="H12" s="29" t="str">
        <f t="shared" si="0"/>
        <v/>
      </c>
      <c r="I12" s="29" t="str">
        <f t="shared" si="1"/>
        <v/>
      </c>
      <c r="J12" s="41"/>
    </row>
    <row r="13" ht="15" customHeight="1" spans="1:10">
      <c r="A13" s="25"/>
      <c r="B13" s="26"/>
      <c r="C13" s="27"/>
      <c r="D13" s="41"/>
      <c r="E13" s="28"/>
      <c r="F13" s="31"/>
      <c r="G13" s="29"/>
      <c r="H13" s="29" t="str">
        <f t="shared" si="0"/>
        <v/>
      </c>
      <c r="I13" s="29" t="str">
        <f t="shared" si="1"/>
        <v/>
      </c>
      <c r="J13" s="41"/>
    </row>
    <row r="14" ht="15" customHeight="1" spans="1:10">
      <c r="A14" s="25"/>
      <c r="B14" s="26"/>
      <c r="C14" s="27"/>
      <c r="D14" s="41"/>
      <c r="E14" s="28"/>
      <c r="F14" s="31"/>
      <c r="G14" s="29"/>
      <c r="H14" s="29" t="str">
        <f t="shared" si="0"/>
        <v/>
      </c>
      <c r="I14" s="29" t="str">
        <f t="shared" si="1"/>
        <v/>
      </c>
      <c r="J14" s="41"/>
    </row>
    <row r="15" ht="15" customHeight="1" spans="1:10">
      <c r="A15" s="25"/>
      <c r="B15" s="26"/>
      <c r="C15" s="27"/>
      <c r="D15" s="41"/>
      <c r="E15" s="28"/>
      <c r="F15" s="31"/>
      <c r="G15" s="29"/>
      <c r="H15" s="29" t="str">
        <f t="shared" si="0"/>
        <v/>
      </c>
      <c r="I15" s="29" t="str">
        <f t="shared" si="1"/>
        <v/>
      </c>
      <c r="J15" s="41"/>
    </row>
    <row r="16" ht="15" customHeight="1" spans="1:10">
      <c r="A16" s="25"/>
      <c r="B16" s="26"/>
      <c r="C16" s="27"/>
      <c r="D16" s="41"/>
      <c r="E16" s="28"/>
      <c r="F16" s="31"/>
      <c r="G16" s="29"/>
      <c r="H16" s="29" t="str">
        <f t="shared" si="0"/>
        <v/>
      </c>
      <c r="I16" s="29" t="str">
        <f t="shared" si="1"/>
        <v/>
      </c>
      <c r="J16" s="41"/>
    </row>
    <row r="17" ht="15" customHeight="1" spans="1:10">
      <c r="A17" s="25"/>
      <c r="B17" s="26"/>
      <c r="C17" s="27"/>
      <c r="D17" s="41"/>
      <c r="E17" s="28"/>
      <c r="F17" s="31"/>
      <c r="G17" s="29"/>
      <c r="H17" s="29" t="str">
        <f t="shared" si="0"/>
        <v/>
      </c>
      <c r="I17" s="29" t="str">
        <f t="shared" si="1"/>
        <v/>
      </c>
      <c r="J17" s="41"/>
    </row>
    <row r="18" ht="15" customHeight="1" spans="1:10">
      <c r="A18" s="25"/>
      <c r="B18" s="26"/>
      <c r="C18" s="27"/>
      <c r="D18" s="41"/>
      <c r="E18" s="28"/>
      <c r="F18" s="31"/>
      <c r="G18" s="29"/>
      <c r="H18" s="29" t="str">
        <f t="shared" si="0"/>
        <v/>
      </c>
      <c r="I18" s="29" t="str">
        <f t="shared" si="1"/>
        <v/>
      </c>
      <c r="J18" s="41"/>
    </row>
    <row r="19" ht="15" customHeight="1" spans="1:10">
      <c r="A19" s="25"/>
      <c r="B19" s="26"/>
      <c r="C19" s="27"/>
      <c r="D19" s="41"/>
      <c r="E19" s="28"/>
      <c r="F19" s="31"/>
      <c r="G19" s="29"/>
      <c r="H19" s="29" t="str">
        <f t="shared" si="0"/>
        <v/>
      </c>
      <c r="I19" s="29" t="str">
        <f t="shared" si="1"/>
        <v/>
      </c>
      <c r="J19" s="41"/>
    </row>
    <row r="20" ht="15" customHeight="1" spans="1:10">
      <c r="A20" s="25"/>
      <c r="B20" s="26"/>
      <c r="C20" s="27"/>
      <c r="D20" s="41"/>
      <c r="E20" s="28"/>
      <c r="F20" s="31"/>
      <c r="G20" s="29"/>
      <c r="H20" s="29" t="str">
        <f t="shared" si="0"/>
        <v/>
      </c>
      <c r="I20" s="29" t="str">
        <f t="shared" si="1"/>
        <v/>
      </c>
      <c r="J20" s="41"/>
    </row>
    <row r="21" ht="15" customHeight="1" spans="1:10">
      <c r="A21" s="25"/>
      <c r="B21" s="26"/>
      <c r="C21" s="27"/>
      <c r="D21" s="41"/>
      <c r="E21" s="28"/>
      <c r="F21" s="31"/>
      <c r="G21" s="29"/>
      <c r="H21" s="29" t="str">
        <f t="shared" si="0"/>
        <v/>
      </c>
      <c r="I21" s="29" t="str">
        <f t="shared" si="1"/>
        <v/>
      </c>
      <c r="J21" s="41"/>
    </row>
    <row r="22" ht="15" customHeight="1" spans="1:10">
      <c r="A22" s="25"/>
      <c r="B22" s="26"/>
      <c r="C22" s="27"/>
      <c r="D22" s="41"/>
      <c r="E22" s="28"/>
      <c r="F22" s="31"/>
      <c r="G22" s="29"/>
      <c r="H22" s="29" t="str">
        <f t="shared" si="0"/>
        <v/>
      </c>
      <c r="I22" s="29" t="str">
        <f t="shared" si="1"/>
        <v/>
      </c>
      <c r="J22" s="41"/>
    </row>
    <row r="23" ht="15" customHeight="1" spans="1:10">
      <c r="A23" s="25"/>
      <c r="B23" s="26"/>
      <c r="C23" s="27"/>
      <c r="D23" s="41"/>
      <c r="E23" s="28"/>
      <c r="F23" s="31"/>
      <c r="G23" s="29"/>
      <c r="H23" s="29" t="str">
        <f t="shared" si="0"/>
        <v/>
      </c>
      <c r="I23" s="29" t="str">
        <f t="shared" si="1"/>
        <v/>
      </c>
      <c r="J23" s="41"/>
    </row>
    <row r="24" ht="15" customHeight="1" spans="1:10">
      <c r="A24" s="25"/>
      <c r="B24" s="26"/>
      <c r="C24" s="27"/>
      <c r="D24" s="41"/>
      <c r="E24" s="28"/>
      <c r="F24" s="31"/>
      <c r="G24" s="29"/>
      <c r="H24" s="29" t="str">
        <f t="shared" si="0"/>
        <v/>
      </c>
      <c r="I24" s="29" t="str">
        <f t="shared" si="1"/>
        <v/>
      </c>
      <c r="J24" s="41"/>
    </row>
    <row r="25" ht="15" customHeight="1" spans="1:10">
      <c r="A25" s="25"/>
      <c r="B25" s="26"/>
      <c r="C25" s="27"/>
      <c r="D25" s="41"/>
      <c r="E25" s="28"/>
      <c r="F25" s="31"/>
      <c r="G25" s="29"/>
      <c r="H25" s="29" t="str">
        <f t="shared" si="0"/>
        <v/>
      </c>
      <c r="I25" s="29" t="str">
        <f t="shared" si="1"/>
        <v/>
      </c>
      <c r="J25" s="41"/>
    </row>
    <row r="26" ht="15" customHeight="1" spans="1:10">
      <c r="A26" s="25"/>
      <c r="B26" s="26"/>
      <c r="C26" s="27"/>
      <c r="D26" s="41"/>
      <c r="E26" s="28"/>
      <c r="F26" s="31"/>
      <c r="G26" s="29"/>
      <c r="H26" s="29" t="str">
        <f t="shared" si="0"/>
        <v/>
      </c>
      <c r="I26" s="29" t="str">
        <f t="shared" si="1"/>
        <v/>
      </c>
      <c r="J26" s="41"/>
    </row>
    <row r="27" ht="15" customHeight="1" spans="1:10">
      <c r="A27" s="25"/>
      <c r="B27" s="26"/>
      <c r="C27" s="27"/>
      <c r="D27" s="41"/>
      <c r="E27" s="28"/>
      <c r="F27" s="31"/>
      <c r="G27" s="29"/>
      <c r="H27" s="29" t="str">
        <f t="shared" si="0"/>
        <v/>
      </c>
      <c r="I27" s="29" t="str">
        <f t="shared" si="1"/>
        <v/>
      </c>
      <c r="J27" s="41"/>
    </row>
    <row r="28" s="14" customFormat="1" ht="15" customHeight="1" spans="1:10">
      <c r="A28" s="98" t="s">
        <v>361</v>
      </c>
      <c r="B28" s="99"/>
      <c r="C28" s="34"/>
      <c r="D28" s="42"/>
      <c r="E28" s="35">
        <f>SUM(E7:E27)</f>
        <v>0</v>
      </c>
      <c r="F28" s="36">
        <f>SUM(F7:F27)</f>
        <v>0</v>
      </c>
      <c r="G28" s="37">
        <f>SUM(G7:G27)</f>
        <v>0</v>
      </c>
      <c r="H28" s="37" t="str">
        <f t="shared" si="0"/>
        <v/>
      </c>
      <c r="I28" s="37" t="str">
        <f t="shared" si="1"/>
        <v/>
      </c>
      <c r="J28" s="42"/>
    </row>
    <row r="29" customHeight="1" spans="1:10">
      <c r="A29" s="100" t="s">
        <v>362</v>
      </c>
      <c r="B29" s="101"/>
      <c r="C29" s="34"/>
      <c r="D29" s="42"/>
      <c r="E29" s="35">
        <v>0</v>
      </c>
      <c r="F29" s="36">
        <v>0</v>
      </c>
      <c r="G29" s="37"/>
      <c r="H29" s="37" t="str">
        <f t="shared" si="0"/>
        <v/>
      </c>
      <c r="I29" s="37" t="str">
        <f t="shared" si="1"/>
        <v/>
      </c>
      <c r="J29" s="42"/>
    </row>
    <row r="30" customHeight="1" spans="1:10">
      <c r="A30" s="100" t="s">
        <v>363</v>
      </c>
      <c r="B30" s="101"/>
      <c r="C30" s="34"/>
      <c r="D30" s="42"/>
      <c r="E30" s="35"/>
      <c r="F30" s="36"/>
      <c r="G30" s="37">
        <f>0</f>
        <v>0</v>
      </c>
      <c r="H30" s="37" t="str">
        <f t="shared" si="0"/>
        <v/>
      </c>
      <c r="I30" s="37" t="str">
        <f t="shared" si="1"/>
        <v/>
      </c>
      <c r="J30" s="42"/>
    </row>
    <row r="31" customHeight="1" spans="1:10">
      <c r="A31" s="98" t="s">
        <v>364</v>
      </c>
      <c r="B31" s="99"/>
      <c r="C31" s="34"/>
      <c r="D31" s="42"/>
      <c r="E31" s="35">
        <f>E28-E29</f>
        <v>0</v>
      </c>
      <c r="F31" s="36">
        <f>F28-F29</f>
        <v>0</v>
      </c>
      <c r="G31" s="37">
        <f>G28-G30</f>
        <v>0</v>
      </c>
      <c r="H31" s="37" t="str">
        <f t="shared" si="0"/>
        <v/>
      </c>
      <c r="I31" s="37" t="str">
        <f t="shared" si="1"/>
        <v/>
      </c>
      <c r="J31" s="42"/>
    </row>
  </sheetData>
  <mergeCells count="6">
    <mergeCell ref="A2:J2"/>
    <mergeCell ref="A3:J3"/>
    <mergeCell ref="A28:B28"/>
    <mergeCell ref="A29:B29"/>
    <mergeCell ref="A30:B30"/>
    <mergeCell ref="A31:B31"/>
  </mergeCells>
  <hyperlinks>
    <hyperlink ref="A1" location="索引目录!D16" display="返回索引页"/>
    <hyperlink ref="B1" location="流动资产汇总表!B19"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P31"/>
  <sheetViews>
    <sheetView zoomScale="90" zoomScaleNormal="90" workbookViewId="0">
      <pane ySplit="7" topLeftCell="A20" activePane="bottomLeft" state="frozen"/>
      <selection/>
      <selection pane="bottomLeft" activeCell="F15" sqref="F15"/>
    </sheetView>
  </sheetViews>
  <sheetFormatPr defaultColWidth="9" defaultRowHeight="15.75" customHeight="1"/>
  <cols>
    <col min="1" max="1" width="7.625" style="15" customWidth="1"/>
    <col min="2" max="2" width="13.75" style="15" customWidth="1"/>
    <col min="3" max="3" width="15.25" style="15" customWidth="1"/>
    <col min="4" max="4" width="5.25" style="15" customWidth="1"/>
    <col min="5" max="5" width="7.75" style="15" hidden="1" customWidth="1" outlineLevel="1"/>
    <col min="6" max="6" width="9" style="15" hidden="1" customWidth="1" outlineLevel="1"/>
    <col min="7" max="7" width="14" style="15" hidden="1" customWidth="1" outlineLevel="1"/>
    <col min="8" max="8" width="9.625" style="15" customWidth="1" collapsed="1"/>
    <col min="9" max="9" width="7.625" style="15" customWidth="1"/>
    <col min="10" max="10" width="13.125" style="15" customWidth="1"/>
    <col min="11" max="11" width="8.25" style="15" customWidth="1"/>
    <col min="12" max="12" width="8.75" style="15" customWidth="1"/>
    <col min="13" max="13" width="12.625" style="15" customWidth="1"/>
    <col min="14" max="14" width="9.875" style="15" customWidth="1"/>
    <col min="15" max="15" width="8.25" style="15" customWidth="1"/>
    <col min="16" max="16" width="13.125" style="15" customWidth="1"/>
    <col min="17" max="16384" width="9" style="15"/>
  </cols>
  <sheetData>
    <row r="1" s="85" customFormat="1" ht="11.25" spans="1:16">
      <c r="A1" s="86" t="s">
        <v>268</v>
      </c>
      <c r="B1" s="90" t="s">
        <v>269</v>
      </c>
      <c r="C1" s="90"/>
      <c r="D1" s="87"/>
      <c r="E1" s="87"/>
      <c r="F1" s="87"/>
      <c r="G1" s="87"/>
      <c r="H1" s="87"/>
      <c r="I1" s="87"/>
      <c r="J1" s="87"/>
      <c r="K1" s="87"/>
      <c r="L1" s="87"/>
      <c r="M1" s="87"/>
      <c r="N1" s="87"/>
      <c r="O1" s="87"/>
      <c r="P1" s="87"/>
    </row>
    <row r="2" s="12" customFormat="1" ht="30" customHeight="1" spans="1:16">
      <c r="A2" s="19" t="s">
        <v>417</v>
      </c>
      <c r="B2" s="19"/>
      <c r="C2" s="19"/>
      <c r="D2" s="19"/>
      <c r="E2" s="19"/>
      <c r="F2" s="19"/>
      <c r="G2" s="19"/>
      <c r="H2" s="19"/>
      <c r="I2" s="19"/>
      <c r="J2" s="19"/>
      <c r="K2" s="19"/>
      <c r="L2" s="19"/>
      <c r="M2" s="19"/>
      <c r="N2" s="19"/>
      <c r="O2" s="19"/>
      <c r="P2" s="19"/>
    </row>
    <row r="3" ht="15" customHeight="1" spans="1:16">
      <c r="A3" s="20" t="str">
        <f>CONCATENATE(封面!D9,封面!F9,封面!G9,封面!H9,封面!I9,封面!J9,封面!K9)</f>
        <v>评估基准日：2024年9月30日</v>
      </c>
      <c r="B3" s="20"/>
      <c r="C3" s="20"/>
      <c r="D3" s="20"/>
      <c r="E3" s="20"/>
      <c r="F3" s="20"/>
      <c r="G3" s="20"/>
      <c r="H3" s="20"/>
      <c r="I3" s="20"/>
      <c r="J3" s="20"/>
      <c r="K3" s="38"/>
      <c r="L3" s="38"/>
      <c r="M3" s="38"/>
      <c r="N3" s="38"/>
      <c r="O3" s="38"/>
      <c r="P3" s="38"/>
    </row>
    <row r="4" ht="15" customHeight="1" spans="1:16">
      <c r="A4" s="20"/>
      <c r="B4" s="20"/>
      <c r="C4" s="20"/>
      <c r="D4" s="20"/>
      <c r="E4" s="20"/>
      <c r="F4" s="20"/>
      <c r="G4" s="20"/>
      <c r="H4" s="20"/>
      <c r="I4" s="20"/>
      <c r="J4" s="20"/>
      <c r="K4" s="39"/>
      <c r="L4" s="38"/>
      <c r="M4" s="38"/>
      <c r="N4" s="38"/>
      <c r="O4" s="38"/>
      <c r="P4" s="39" t="s">
        <v>418</v>
      </c>
    </row>
    <row r="5" ht="15" customHeight="1" spans="1:16">
      <c r="A5" s="21" t="str">
        <f>封面!D7&amp;封面!F7</f>
        <v>被评估单位：杭州宏逸柳溪旅游发展有限公司</v>
      </c>
      <c r="P5" s="40" t="s">
        <v>292</v>
      </c>
    </row>
    <row r="6" s="13" customFormat="1" ht="15" customHeight="1" spans="1:16">
      <c r="A6" s="22" t="s">
        <v>293</v>
      </c>
      <c r="B6" s="22" t="s">
        <v>419</v>
      </c>
      <c r="C6" s="22" t="s">
        <v>420</v>
      </c>
      <c r="D6" s="114" t="s">
        <v>421</v>
      </c>
      <c r="E6" s="22" t="s">
        <v>298</v>
      </c>
      <c r="F6" s="22"/>
      <c r="G6" s="23"/>
      <c r="H6" s="59" t="s">
        <v>299</v>
      </c>
      <c r="I6" s="59"/>
      <c r="J6" s="61"/>
      <c r="K6" s="22" t="s">
        <v>300</v>
      </c>
      <c r="L6" s="22"/>
      <c r="M6" s="22"/>
      <c r="N6" s="57" t="s">
        <v>301</v>
      </c>
      <c r="O6" s="22" t="s">
        <v>302</v>
      </c>
      <c r="P6" s="22" t="s">
        <v>303</v>
      </c>
    </row>
    <row r="7" s="13" customFormat="1" ht="15" customHeight="1" spans="1:16">
      <c r="A7" s="22"/>
      <c r="B7" s="22"/>
      <c r="C7" s="22"/>
      <c r="D7" s="116"/>
      <c r="E7" s="22" t="s">
        <v>422</v>
      </c>
      <c r="F7" s="22" t="s">
        <v>423</v>
      </c>
      <c r="G7" s="64" t="s">
        <v>200</v>
      </c>
      <c r="H7" s="22" t="s">
        <v>422</v>
      </c>
      <c r="I7" s="22" t="s">
        <v>423</v>
      </c>
      <c r="J7" s="22" t="s">
        <v>424</v>
      </c>
      <c r="K7" s="22" t="s">
        <v>425</v>
      </c>
      <c r="L7" s="22" t="s">
        <v>426</v>
      </c>
      <c r="M7" s="22" t="s">
        <v>424</v>
      </c>
      <c r="N7" s="58"/>
      <c r="O7" s="22"/>
      <c r="P7" s="22"/>
    </row>
    <row r="8" ht="15" customHeight="1" spans="1:16">
      <c r="A8" s="25"/>
      <c r="B8" s="110"/>
      <c r="C8" s="260"/>
      <c r="D8" s="255"/>
      <c r="E8" s="250"/>
      <c r="F8" s="29" t="str">
        <f>IF(E8=0,"",G8/E8)</f>
        <v/>
      </c>
      <c r="G8" s="28"/>
      <c r="H8" s="257"/>
      <c r="I8" s="29"/>
      <c r="J8" s="207"/>
      <c r="K8" s="250"/>
      <c r="L8" s="29"/>
      <c r="M8" s="29"/>
      <c r="N8" s="67" t="str">
        <f>IF(OR(AND(J8=0,M8=0),M8=0),"",M8-J8)</f>
        <v/>
      </c>
      <c r="O8" s="67" t="str">
        <f>IF(ISERROR(N8/J8),"",N8/ABS(J8)*100)</f>
        <v/>
      </c>
      <c r="P8" s="41"/>
    </row>
    <row r="9" ht="15" customHeight="1" spans="1:16">
      <c r="A9" s="25"/>
      <c r="B9" s="110"/>
      <c r="C9" s="260"/>
      <c r="D9" s="255"/>
      <c r="E9" s="250"/>
      <c r="F9" s="29" t="str">
        <f t="shared" ref="F9:F29" si="0">IF(E9=0,"",G9/E9)</f>
        <v/>
      </c>
      <c r="G9" s="28"/>
      <c r="H9" s="257"/>
      <c r="I9" s="29" t="str">
        <f t="shared" ref="I9:I29" si="1">IF(H9=0,"",J9/H9)</f>
        <v/>
      </c>
      <c r="J9" s="207"/>
      <c r="K9" s="250"/>
      <c r="L9" s="29"/>
      <c r="M9" s="29"/>
      <c r="N9" s="29" t="str">
        <f t="shared" ref="N9:N31" si="2">IF(OR(AND(J9=0,M9=0),M9=0),"",M9-J9)</f>
        <v/>
      </c>
      <c r="O9" s="29" t="str">
        <f t="shared" ref="O9:O31" si="3">IF(ISERROR(N9/J9),"",N9/ABS(J9)*100)</f>
        <v/>
      </c>
      <c r="P9" s="41"/>
    </row>
    <row r="10" ht="15" customHeight="1" spans="1:16">
      <c r="A10" s="25"/>
      <c r="B10" s="110"/>
      <c r="C10" s="260"/>
      <c r="D10" s="255"/>
      <c r="E10" s="250"/>
      <c r="F10" s="29" t="str">
        <f t="shared" si="0"/>
        <v/>
      </c>
      <c r="G10" s="28"/>
      <c r="H10" s="257"/>
      <c r="I10" s="29" t="str">
        <f t="shared" si="1"/>
        <v/>
      </c>
      <c r="J10" s="207"/>
      <c r="K10" s="250"/>
      <c r="L10" s="29"/>
      <c r="M10" s="29"/>
      <c r="N10" s="29" t="str">
        <f t="shared" si="2"/>
        <v/>
      </c>
      <c r="O10" s="29" t="str">
        <f t="shared" si="3"/>
        <v/>
      </c>
      <c r="P10" s="41"/>
    </row>
    <row r="11" ht="15" customHeight="1" spans="1:16">
      <c r="A11" s="25"/>
      <c r="B11" s="110"/>
      <c r="C11" s="260"/>
      <c r="D11" s="255"/>
      <c r="E11" s="250"/>
      <c r="F11" s="29" t="str">
        <f t="shared" si="0"/>
        <v/>
      </c>
      <c r="G11" s="28"/>
      <c r="H11" s="257"/>
      <c r="I11" s="29" t="str">
        <f t="shared" si="1"/>
        <v/>
      </c>
      <c r="J11" s="207"/>
      <c r="K11" s="250"/>
      <c r="L11" s="29"/>
      <c r="M11" s="29"/>
      <c r="N11" s="29" t="str">
        <f t="shared" si="2"/>
        <v/>
      </c>
      <c r="O11" s="29" t="str">
        <f t="shared" si="3"/>
        <v/>
      </c>
      <c r="P11" s="41"/>
    </row>
    <row r="12" ht="15" customHeight="1" spans="1:16">
      <c r="A12" s="25"/>
      <c r="B12" s="110"/>
      <c r="C12" s="260"/>
      <c r="D12" s="255"/>
      <c r="E12" s="250"/>
      <c r="F12" s="29" t="str">
        <f t="shared" si="0"/>
        <v/>
      </c>
      <c r="G12" s="28"/>
      <c r="H12" s="257"/>
      <c r="I12" s="29" t="str">
        <f t="shared" si="1"/>
        <v/>
      </c>
      <c r="J12" s="207"/>
      <c r="K12" s="250"/>
      <c r="L12" s="29"/>
      <c r="M12" s="29"/>
      <c r="N12" s="29" t="str">
        <f t="shared" si="2"/>
        <v/>
      </c>
      <c r="O12" s="29" t="str">
        <f t="shared" si="3"/>
        <v/>
      </c>
      <c r="P12" s="41"/>
    </row>
    <row r="13" ht="15" customHeight="1" spans="1:16">
      <c r="A13" s="25"/>
      <c r="B13" s="110"/>
      <c r="C13" s="260"/>
      <c r="D13" s="255"/>
      <c r="E13" s="250"/>
      <c r="F13" s="29" t="str">
        <f t="shared" si="0"/>
        <v/>
      </c>
      <c r="G13" s="28"/>
      <c r="H13" s="257"/>
      <c r="I13" s="29" t="str">
        <f t="shared" si="1"/>
        <v/>
      </c>
      <c r="J13" s="207"/>
      <c r="K13" s="250"/>
      <c r="L13" s="29"/>
      <c r="M13" s="29"/>
      <c r="N13" s="29" t="str">
        <f t="shared" si="2"/>
        <v/>
      </c>
      <c r="O13" s="29" t="str">
        <f t="shared" si="3"/>
        <v/>
      </c>
      <c r="P13" s="41"/>
    </row>
    <row r="14" ht="15" customHeight="1" spans="1:16">
      <c r="A14" s="25"/>
      <c r="B14" s="110"/>
      <c r="C14" s="260"/>
      <c r="D14" s="255"/>
      <c r="E14" s="250"/>
      <c r="F14" s="29" t="str">
        <f t="shared" si="0"/>
        <v/>
      </c>
      <c r="G14" s="28"/>
      <c r="H14" s="257"/>
      <c r="I14" s="29" t="str">
        <f t="shared" si="1"/>
        <v/>
      </c>
      <c r="J14" s="207"/>
      <c r="K14" s="250"/>
      <c r="L14" s="29"/>
      <c r="M14" s="29"/>
      <c r="N14" s="29" t="str">
        <f t="shared" si="2"/>
        <v/>
      </c>
      <c r="O14" s="29" t="str">
        <f t="shared" si="3"/>
        <v/>
      </c>
      <c r="P14" s="41"/>
    </row>
    <row r="15" ht="15" customHeight="1" spans="1:16">
      <c r="A15" s="25"/>
      <c r="B15" s="110"/>
      <c r="C15" s="260"/>
      <c r="D15" s="255"/>
      <c r="E15" s="250"/>
      <c r="F15" s="29" t="str">
        <f t="shared" si="0"/>
        <v/>
      </c>
      <c r="G15" s="28"/>
      <c r="H15" s="257"/>
      <c r="I15" s="29" t="str">
        <f t="shared" si="1"/>
        <v/>
      </c>
      <c r="J15" s="207"/>
      <c r="K15" s="250"/>
      <c r="L15" s="29"/>
      <c r="M15" s="29"/>
      <c r="N15" s="29" t="str">
        <f t="shared" si="2"/>
        <v/>
      </c>
      <c r="O15" s="29" t="str">
        <f t="shared" si="3"/>
        <v/>
      </c>
      <c r="P15" s="41"/>
    </row>
    <row r="16" ht="15" customHeight="1" spans="1:16">
      <c r="A16" s="25"/>
      <c r="B16" s="110"/>
      <c r="C16" s="260"/>
      <c r="D16" s="255"/>
      <c r="E16" s="250"/>
      <c r="F16" s="29" t="str">
        <f t="shared" si="0"/>
        <v/>
      </c>
      <c r="G16" s="28"/>
      <c r="H16" s="257"/>
      <c r="I16" s="29" t="str">
        <f t="shared" si="1"/>
        <v/>
      </c>
      <c r="J16" s="207"/>
      <c r="K16" s="250"/>
      <c r="L16" s="29"/>
      <c r="M16" s="29"/>
      <c r="N16" s="29" t="str">
        <f t="shared" si="2"/>
        <v/>
      </c>
      <c r="O16" s="29" t="str">
        <f t="shared" si="3"/>
        <v/>
      </c>
      <c r="P16" s="41"/>
    </row>
    <row r="17" ht="15" customHeight="1" spans="1:16">
      <c r="A17" s="25"/>
      <c r="B17" s="110"/>
      <c r="C17" s="260"/>
      <c r="D17" s="255"/>
      <c r="E17" s="250"/>
      <c r="F17" s="29" t="str">
        <f t="shared" si="0"/>
        <v/>
      </c>
      <c r="G17" s="28"/>
      <c r="H17" s="257"/>
      <c r="I17" s="29" t="str">
        <f t="shared" si="1"/>
        <v/>
      </c>
      <c r="J17" s="207"/>
      <c r="K17" s="250"/>
      <c r="L17" s="29"/>
      <c r="M17" s="29"/>
      <c r="N17" s="29" t="str">
        <f t="shared" si="2"/>
        <v/>
      </c>
      <c r="O17" s="29" t="str">
        <f t="shared" si="3"/>
        <v/>
      </c>
      <c r="P17" s="41"/>
    </row>
    <row r="18" ht="15" customHeight="1" spans="1:16">
      <c r="A18" s="25"/>
      <c r="B18" s="110"/>
      <c r="C18" s="260"/>
      <c r="D18" s="255"/>
      <c r="E18" s="250"/>
      <c r="F18" s="29" t="str">
        <f t="shared" si="0"/>
        <v/>
      </c>
      <c r="G18" s="28"/>
      <c r="H18" s="257"/>
      <c r="I18" s="29" t="str">
        <f t="shared" si="1"/>
        <v/>
      </c>
      <c r="J18" s="207"/>
      <c r="K18" s="250"/>
      <c r="L18" s="29"/>
      <c r="M18" s="29"/>
      <c r="N18" s="29" t="str">
        <f t="shared" si="2"/>
        <v/>
      </c>
      <c r="O18" s="29" t="str">
        <f t="shared" si="3"/>
        <v/>
      </c>
      <c r="P18" s="41"/>
    </row>
    <row r="19" ht="15" customHeight="1" spans="1:16">
      <c r="A19" s="25"/>
      <c r="B19" s="110"/>
      <c r="C19" s="260"/>
      <c r="D19" s="255"/>
      <c r="E19" s="250"/>
      <c r="F19" s="29" t="str">
        <f t="shared" si="0"/>
        <v/>
      </c>
      <c r="G19" s="28"/>
      <c r="H19" s="257"/>
      <c r="I19" s="29" t="str">
        <f t="shared" si="1"/>
        <v/>
      </c>
      <c r="J19" s="207"/>
      <c r="K19" s="250"/>
      <c r="L19" s="29"/>
      <c r="M19" s="29"/>
      <c r="N19" s="29" t="str">
        <f t="shared" si="2"/>
        <v/>
      </c>
      <c r="O19" s="29" t="str">
        <f t="shared" si="3"/>
        <v/>
      </c>
      <c r="P19" s="41"/>
    </row>
    <row r="20" ht="15" customHeight="1" spans="1:16">
      <c r="A20" s="25"/>
      <c r="B20" s="110"/>
      <c r="C20" s="260"/>
      <c r="D20" s="255"/>
      <c r="E20" s="250"/>
      <c r="F20" s="29" t="str">
        <f t="shared" si="0"/>
        <v/>
      </c>
      <c r="G20" s="28"/>
      <c r="H20" s="257"/>
      <c r="I20" s="29" t="str">
        <f t="shared" si="1"/>
        <v/>
      </c>
      <c r="J20" s="207"/>
      <c r="K20" s="250"/>
      <c r="L20" s="29"/>
      <c r="M20" s="29"/>
      <c r="N20" s="29" t="str">
        <f t="shared" si="2"/>
        <v/>
      </c>
      <c r="O20" s="29" t="str">
        <f t="shared" si="3"/>
        <v/>
      </c>
      <c r="P20" s="41"/>
    </row>
    <row r="21" ht="15" customHeight="1" spans="1:16">
      <c r="A21" s="25"/>
      <c r="B21" s="110"/>
      <c r="C21" s="260"/>
      <c r="D21" s="255"/>
      <c r="E21" s="250"/>
      <c r="F21" s="29" t="str">
        <f t="shared" si="0"/>
        <v/>
      </c>
      <c r="G21" s="28"/>
      <c r="H21" s="257"/>
      <c r="I21" s="29" t="str">
        <f t="shared" si="1"/>
        <v/>
      </c>
      <c r="J21" s="207"/>
      <c r="K21" s="250"/>
      <c r="L21" s="29"/>
      <c r="M21" s="29"/>
      <c r="N21" s="29" t="str">
        <f t="shared" si="2"/>
        <v/>
      </c>
      <c r="O21" s="29" t="str">
        <f t="shared" si="3"/>
        <v/>
      </c>
      <c r="P21" s="41"/>
    </row>
    <row r="22" ht="15" customHeight="1" spans="1:16">
      <c r="A22" s="25"/>
      <c r="B22" s="110"/>
      <c r="C22" s="260"/>
      <c r="D22" s="255"/>
      <c r="E22" s="250"/>
      <c r="F22" s="29" t="str">
        <f t="shared" si="0"/>
        <v/>
      </c>
      <c r="G22" s="28"/>
      <c r="H22" s="257"/>
      <c r="I22" s="29" t="str">
        <f t="shared" si="1"/>
        <v/>
      </c>
      <c r="J22" s="207"/>
      <c r="K22" s="250"/>
      <c r="L22" s="29"/>
      <c r="M22" s="29"/>
      <c r="N22" s="29" t="str">
        <f t="shared" si="2"/>
        <v/>
      </c>
      <c r="O22" s="29" t="str">
        <f t="shared" si="3"/>
        <v/>
      </c>
      <c r="P22" s="41"/>
    </row>
    <row r="23" ht="15" customHeight="1" spans="1:16">
      <c r="A23" s="25"/>
      <c r="B23" s="110"/>
      <c r="C23" s="260"/>
      <c r="D23" s="255"/>
      <c r="E23" s="250"/>
      <c r="F23" s="29" t="str">
        <f t="shared" si="0"/>
        <v/>
      </c>
      <c r="G23" s="28"/>
      <c r="H23" s="257"/>
      <c r="I23" s="29" t="str">
        <f t="shared" si="1"/>
        <v/>
      </c>
      <c r="J23" s="207"/>
      <c r="K23" s="250"/>
      <c r="L23" s="29"/>
      <c r="M23" s="29"/>
      <c r="N23" s="29" t="str">
        <f t="shared" si="2"/>
        <v/>
      </c>
      <c r="O23" s="29" t="str">
        <f t="shared" si="3"/>
        <v/>
      </c>
      <c r="P23" s="41"/>
    </row>
    <row r="24" ht="15" customHeight="1" spans="1:16">
      <c r="A24" s="25"/>
      <c r="B24" s="110"/>
      <c r="C24" s="260"/>
      <c r="D24" s="255"/>
      <c r="E24" s="250"/>
      <c r="F24" s="29" t="str">
        <f t="shared" si="0"/>
        <v/>
      </c>
      <c r="G24" s="28"/>
      <c r="H24" s="257"/>
      <c r="I24" s="29" t="str">
        <f t="shared" si="1"/>
        <v/>
      </c>
      <c r="J24" s="207"/>
      <c r="K24" s="250"/>
      <c r="L24" s="29"/>
      <c r="M24" s="29"/>
      <c r="N24" s="29" t="str">
        <f t="shared" si="2"/>
        <v/>
      </c>
      <c r="O24" s="29" t="str">
        <f t="shared" si="3"/>
        <v/>
      </c>
      <c r="P24" s="41"/>
    </row>
    <row r="25" ht="15" customHeight="1" spans="1:16">
      <c r="A25" s="25"/>
      <c r="B25" s="110"/>
      <c r="C25" s="260"/>
      <c r="D25" s="255"/>
      <c r="E25" s="250"/>
      <c r="F25" s="29" t="str">
        <f t="shared" si="0"/>
        <v/>
      </c>
      <c r="G25" s="28"/>
      <c r="H25" s="257"/>
      <c r="I25" s="29" t="str">
        <f t="shared" si="1"/>
        <v/>
      </c>
      <c r="J25" s="207"/>
      <c r="K25" s="250"/>
      <c r="L25" s="29"/>
      <c r="M25" s="29"/>
      <c r="N25" s="29" t="str">
        <f t="shared" si="2"/>
        <v/>
      </c>
      <c r="O25" s="29" t="str">
        <f t="shared" si="3"/>
        <v/>
      </c>
      <c r="P25" s="41"/>
    </row>
    <row r="26" ht="15" customHeight="1" spans="1:16">
      <c r="A26" s="25"/>
      <c r="B26" s="110"/>
      <c r="C26" s="260"/>
      <c r="D26" s="255"/>
      <c r="E26" s="250"/>
      <c r="F26" s="29" t="str">
        <f t="shared" si="0"/>
        <v/>
      </c>
      <c r="G26" s="28"/>
      <c r="H26" s="257"/>
      <c r="I26" s="29" t="str">
        <f t="shared" si="1"/>
        <v/>
      </c>
      <c r="J26" s="207"/>
      <c r="K26" s="250"/>
      <c r="L26" s="29"/>
      <c r="M26" s="29"/>
      <c r="N26" s="29" t="str">
        <f t="shared" si="2"/>
        <v/>
      </c>
      <c r="O26" s="29" t="str">
        <f t="shared" si="3"/>
        <v/>
      </c>
      <c r="P26" s="41"/>
    </row>
    <row r="27" ht="15" customHeight="1" spans="1:16">
      <c r="A27" s="25"/>
      <c r="B27" s="110"/>
      <c r="C27" s="260"/>
      <c r="D27" s="255"/>
      <c r="E27" s="250"/>
      <c r="F27" s="29" t="str">
        <f t="shared" si="0"/>
        <v/>
      </c>
      <c r="G27" s="28"/>
      <c r="H27" s="257"/>
      <c r="I27" s="29" t="str">
        <f t="shared" si="1"/>
        <v/>
      </c>
      <c r="J27" s="207"/>
      <c r="K27" s="250"/>
      <c r="L27" s="29"/>
      <c r="M27" s="29"/>
      <c r="N27" s="29" t="str">
        <f t="shared" si="2"/>
        <v/>
      </c>
      <c r="O27" s="29" t="str">
        <f t="shared" si="3"/>
        <v/>
      </c>
      <c r="P27" s="41"/>
    </row>
    <row r="28" ht="15" customHeight="1" spans="1:16">
      <c r="A28" s="25"/>
      <c r="B28" s="110"/>
      <c r="C28" s="260"/>
      <c r="D28" s="255"/>
      <c r="E28" s="250"/>
      <c r="F28" s="29" t="str">
        <f t="shared" si="0"/>
        <v/>
      </c>
      <c r="G28" s="28"/>
      <c r="H28" s="257"/>
      <c r="I28" s="29" t="str">
        <f t="shared" si="1"/>
        <v/>
      </c>
      <c r="J28" s="207"/>
      <c r="K28" s="250"/>
      <c r="L28" s="29"/>
      <c r="M28" s="29"/>
      <c r="N28" s="29" t="str">
        <f t="shared" si="2"/>
        <v/>
      </c>
      <c r="O28" s="29" t="str">
        <f t="shared" si="3"/>
        <v/>
      </c>
      <c r="P28" s="41"/>
    </row>
    <row r="29" ht="15" customHeight="1" spans="1:16">
      <c r="A29" s="98" t="s">
        <v>361</v>
      </c>
      <c r="B29" s="99"/>
      <c r="C29" s="260"/>
      <c r="D29" s="255"/>
      <c r="E29" s="250"/>
      <c r="F29" s="29" t="str">
        <f t="shared" si="0"/>
        <v/>
      </c>
      <c r="G29" s="35">
        <f>SUM(G8:G28)</f>
        <v>0</v>
      </c>
      <c r="H29" s="257"/>
      <c r="I29" s="29" t="str">
        <f t="shared" si="1"/>
        <v/>
      </c>
      <c r="J29" s="37">
        <f>SUM(J8:J28)</f>
        <v>0</v>
      </c>
      <c r="K29" s="250"/>
      <c r="L29" s="29"/>
      <c r="M29" s="37">
        <f>SUM(M8:M28)</f>
        <v>0</v>
      </c>
      <c r="N29" s="37" t="str">
        <f t="shared" si="2"/>
        <v/>
      </c>
      <c r="O29" s="37" t="str">
        <f t="shared" si="3"/>
        <v/>
      </c>
      <c r="P29" s="41"/>
    </row>
    <row r="30" ht="15" customHeight="1" spans="1:16">
      <c r="A30" s="110" t="s">
        <v>427</v>
      </c>
      <c r="B30" s="110"/>
      <c r="C30" s="41"/>
      <c r="D30" s="41"/>
      <c r="E30" s="41"/>
      <c r="F30" s="256"/>
      <c r="G30" s="28"/>
      <c r="H30" s="257"/>
      <c r="I30" s="256"/>
      <c r="J30" s="289"/>
      <c r="K30" s="41"/>
      <c r="L30" s="41"/>
      <c r="M30" s="289"/>
      <c r="N30" s="29" t="str">
        <f t="shared" si="2"/>
        <v/>
      </c>
      <c r="O30" s="29" t="str">
        <f t="shared" si="3"/>
        <v/>
      </c>
      <c r="P30" s="41"/>
    </row>
    <row r="31" s="14" customFormat="1" ht="15" customHeight="1" spans="1:16">
      <c r="A31" s="98" t="s">
        <v>364</v>
      </c>
      <c r="B31" s="99"/>
      <c r="C31" s="33"/>
      <c r="D31" s="42"/>
      <c r="E31" s="77"/>
      <c r="F31" s="37"/>
      <c r="G31" s="35">
        <f>G29-G30</f>
        <v>0</v>
      </c>
      <c r="H31" s="257"/>
      <c r="I31" s="37"/>
      <c r="J31" s="37">
        <f>J29-J30</f>
        <v>0</v>
      </c>
      <c r="K31" s="77"/>
      <c r="L31" s="37"/>
      <c r="M31" s="37">
        <f>M29-M30</f>
        <v>0</v>
      </c>
      <c r="N31" s="37" t="str">
        <f t="shared" si="2"/>
        <v/>
      </c>
      <c r="O31" s="37" t="str">
        <f t="shared" si="3"/>
        <v/>
      </c>
      <c r="P31" s="42"/>
    </row>
  </sheetData>
  <mergeCells count="15">
    <mergeCell ref="A2:P2"/>
    <mergeCell ref="A3:P3"/>
    <mergeCell ref="E6:G6"/>
    <mergeCell ref="H6:J6"/>
    <mergeCell ref="K6:M6"/>
    <mergeCell ref="A29:B29"/>
    <mergeCell ref="A30:B30"/>
    <mergeCell ref="A31:B31"/>
    <mergeCell ref="A6:A7"/>
    <mergeCell ref="B6:B7"/>
    <mergeCell ref="C6:C7"/>
    <mergeCell ref="D6:D7"/>
    <mergeCell ref="N6:N7"/>
    <mergeCell ref="O6:O7"/>
    <mergeCell ref="P6:P7"/>
  </mergeCells>
  <hyperlinks>
    <hyperlink ref="A1" location="索引目录!E18" display="返回索引页"/>
    <hyperlink ref="B1" location="存货汇总!B9"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S32"/>
  <sheetViews>
    <sheetView zoomScale="90" zoomScaleNormal="90" workbookViewId="0">
      <pane ySplit="7" topLeftCell="A23" activePane="bottomLeft" state="frozen"/>
      <selection/>
      <selection pane="bottomLeft" activeCell="F15" sqref="F15"/>
    </sheetView>
  </sheetViews>
  <sheetFormatPr defaultColWidth="9" defaultRowHeight="15.75" customHeight="1"/>
  <cols>
    <col min="1" max="1" width="6.75" style="276" customWidth="1"/>
    <col min="2" max="2" width="13.125" style="15" customWidth="1"/>
    <col min="3" max="3" width="12.75" style="15" customWidth="1"/>
    <col min="4" max="4" width="4.5" style="15" customWidth="1"/>
    <col min="5" max="5" width="6" style="15" customWidth="1"/>
    <col min="6" max="6" width="8.5" style="15" hidden="1" customWidth="1" outlineLevel="1"/>
    <col min="7" max="7" width="7.25" style="15" hidden="1" customWidth="1" outlineLevel="1"/>
    <col min="8" max="8" width="11.75" style="15" hidden="1" customWidth="1" outlineLevel="1"/>
    <col min="9" max="9" width="8.25" style="15" hidden="1" customWidth="1" outlineLevel="1"/>
    <col min="10" max="10" width="9.25" style="275" customWidth="1" collapsed="1"/>
    <col min="11" max="11" width="8.25" style="275" customWidth="1"/>
    <col min="12" max="12" width="12.5" style="275" customWidth="1"/>
    <col min="13" max="13" width="9.25" style="15" customWidth="1"/>
    <col min="14" max="14" width="9" style="15"/>
    <col min="15" max="15" width="12.5" style="15" customWidth="1"/>
    <col min="16" max="16" width="6.625" style="15" customWidth="1"/>
    <col min="17" max="17" width="7.125" style="15" customWidth="1"/>
    <col min="18" max="18" width="7.25" style="15" customWidth="1"/>
    <col min="19" max="19" width="9.625" style="15" customWidth="1"/>
    <col min="20" max="16384" width="9" style="15"/>
  </cols>
  <sheetData>
    <row r="1" s="85" customFormat="1" ht="11.25" spans="1:19">
      <c r="A1" s="86" t="s">
        <v>268</v>
      </c>
      <c r="B1" s="90" t="s">
        <v>269</v>
      </c>
      <c r="C1" s="90"/>
      <c r="D1" s="87"/>
      <c r="E1" s="87"/>
      <c r="F1" s="87"/>
      <c r="G1" s="87"/>
      <c r="H1" s="87"/>
      <c r="I1" s="87"/>
      <c r="J1" s="87"/>
      <c r="K1" s="87"/>
      <c r="L1" s="87"/>
      <c r="M1" s="87"/>
      <c r="N1" s="87"/>
      <c r="O1" s="87"/>
      <c r="P1" s="87"/>
      <c r="Q1" s="87"/>
      <c r="R1" s="87"/>
      <c r="S1" s="87"/>
    </row>
    <row r="2" s="12" customFormat="1" ht="30" customHeight="1" spans="1:19">
      <c r="A2" s="19" t="s">
        <v>428</v>
      </c>
      <c r="B2" s="19"/>
      <c r="C2" s="19"/>
      <c r="D2" s="19"/>
      <c r="E2" s="19"/>
      <c r="F2" s="19"/>
      <c r="G2" s="19"/>
      <c r="H2" s="19"/>
      <c r="I2" s="19"/>
      <c r="J2" s="19"/>
      <c r="K2" s="19"/>
      <c r="L2" s="19"/>
      <c r="M2" s="19"/>
      <c r="N2" s="19"/>
      <c r="O2" s="19"/>
      <c r="P2" s="19"/>
      <c r="Q2" s="19"/>
      <c r="R2" s="19"/>
      <c r="S2" s="181"/>
    </row>
    <row r="3" ht="15" customHeight="1" spans="1:19">
      <c r="A3" s="20" t="str">
        <f>CONCATENATE(封面!D9,封面!F9,封面!G9,封面!H9,封面!I9,封面!J9,封面!K9)</f>
        <v>评估基准日：2024年9月30日</v>
      </c>
      <c r="B3" s="20"/>
      <c r="C3" s="20"/>
      <c r="D3" s="20"/>
      <c r="E3" s="20"/>
      <c r="F3" s="20"/>
      <c r="G3" s="20"/>
      <c r="H3" s="20"/>
      <c r="I3" s="20"/>
      <c r="J3" s="20"/>
      <c r="K3" s="20"/>
      <c r="L3" s="20"/>
      <c r="M3" s="20"/>
      <c r="N3" s="20"/>
      <c r="O3" s="20"/>
      <c r="P3" s="20"/>
      <c r="Q3" s="20"/>
      <c r="R3" s="20"/>
      <c r="S3" s="182"/>
    </row>
    <row r="4" ht="15" customHeight="1" spans="1:19">
      <c r="A4" s="20"/>
      <c r="B4" s="20"/>
      <c r="C4" s="20"/>
      <c r="D4" s="20"/>
      <c r="E4" s="20"/>
      <c r="F4" s="20"/>
      <c r="G4" s="20"/>
      <c r="H4" s="20"/>
      <c r="I4" s="20"/>
      <c r="J4" s="20"/>
      <c r="K4" s="47"/>
      <c r="L4" s="20"/>
      <c r="M4" s="20"/>
      <c r="N4" s="20"/>
      <c r="O4" s="20"/>
      <c r="P4" s="20"/>
      <c r="Q4" s="20"/>
      <c r="R4" s="39" t="s">
        <v>429</v>
      </c>
      <c r="S4" s="182"/>
    </row>
    <row r="5" ht="15" customHeight="1" spans="1:18">
      <c r="A5" s="21" t="str">
        <f>封面!D7&amp;封面!F7</f>
        <v>被评估单位：杭州宏逸柳溪旅游发展有限公司</v>
      </c>
      <c r="R5" s="40" t="s">
        <v>292</v>
      </c>
    </row>
    <row r="6" s="13" customFormat="1" ht="15" customHeight="1" spans="1:19">
      <c r="A6" s="22" t="s">
        <v>293</v>
      </c>
      <c r="B6" s="22" t="s">
        <v>419</v>
      </c>
      <c r="C6" s="22" t="s">
        <v>420</v>
      </c>
      <c r="D6" s="285" t="s">
        <v>421</v>
      </c>
      <c r="E6" s="114" t="s">
        <v>430</v>
      </c>
      <c r="F6" s="33" t="s">
        <v>298</v>
      </c>
      <c r="G6" s="22"/>
      <c r="H6" s="23"/>
      <c r="I6" s="53" t="s">
        <v>431</v>
      </c>
      <c r="J6" s="59" t="s">
        <v>299</v>
      </c>
      <c r="K6" s="59"/>
      <c r="L6" s="61"/>
      <c r="M6" s="22" t="s">
        <v>300</v>
      </c>
      <c r="N6" s="22"/>
      <c r="O6" s="22"/>
      <c r="P6" s="57" t="s">
        <v>301</v>
      </c>
      <c r="Q6" s="22" t="s">
        <v>302</v>
      </c>
      <c r="R6" s="22" t="s">
        <v>303</v>
      </c>
      <c r="S6" s="281"/>
    </row>
    <row r="7" s="13" customFormat="1" ht="15" customHeight="1" spans="1:19">
      <c r="A7" s="22"/>
      <c r="B7" s="22"/>
      <c r="C7" s="22"/>
      <c r="D7" s="286"/>
      <c r="E7" s="116" t="s">
        <v>432</v>
      </c>
      <c r="F7" s="33" t="s">
        <v>422</v>
      </c>
      <c r="G7" s="22" t="s">
        <v>423</v>
      </c>
      <c r="H7" s="23" t="s">
        <v>424</v>
      </c>
      <c r="I7" s="53"/>
      <c r="J7" s="33" t="s">
        <v>422</v>
      </c>
      <c r="K7" s="22" t="s">
        <v>423</v>
      </c>
      <c r="L7" s="22" t="s">
        <v>424</v>
      </c>
      <c r="M7" s="22" t="s">
        <v>425</v>
      </c>
      <c r="N7" s="22" t="s">
        <v>426</v>
      </c>
      <c r="O7" s="22" t="s">
        <v>424</v>
      </c>
      <c r="P7" s="58"/>
      <c r="Q7" s="22"/>
      <c r="R7" s="22"/>
      <c r="S7" s="281"/>
    </row>
    <row r="8" s="259" customFormat="1" ht="15" customHeight="1" spans="1:19">
      <c r="A8" s="25"/>
      <c r="B8" s="110"/>
      <c r="C8" s="260"/>
      <c r="D8" s="255"/>
      <c r="E8" s="255"/>
      <c r="F8" s="250"/>
      <c r="G8" s="29" t="str">
        <f>IF(F8=0,"",H8/F8)</f>
        <v/>
      </c>
      <c r="H8" s="28"/>
      <c r="I8" s="287"/>
      <c r="J8" s="278"/>
      <c r="K8" s="29"/>
      <c r="L8" s="207"/>
      <c r="M8" s="250"/>
      <c r="N8" s="29"/>
      <c r="O8" s="29"/>
      <c r="P8" s="67" t="str">
        <f>IF(OR(AND(L8=0,O8=0),O8=0),"",O8-L8)</f>
        <v/>
      </c>
      <c r="Q8" s="67" t="str">
        <f>IF(ISERROR(P8/L8),"",P8/ABS(L8)*100)</f>
        <v/>
      </c>
      <c r="R8" s="41"/>
      <c r="S8" s="282"/>
    </row>
    <row r="9" ht="15" customHeight="1" spans="1:19">
      <c r="A9" s="25"/>
      <c r="B9" s="26"/>
      <c r="C9" s="26"/>
      <c r="D9" s="41"/>
      <c r="E9" s="41"/>
      <c r="F9" s="250"/>
      <c r="G9" s="29" t="str">
        <f t="shared" ref="G9:G29" si="0">IF(F9=0,"",H9/F9)</f>
        <v/>
      </c>
      <c r="H9" s="28"/>
      <c r="I9" s="287"/>
      <c r="J9" s="278"/>
      <c r="K9" s="29" t="str">
        <f t="shared" ref="K9:K29" si="1">IF(J9=0,"",L9/J9)</f>
        <v/>
      </c>
      <c r="L9" s="256"/>
      <c r="M9" s="250"/>
      <c r="N9" s="29"/>
      <c r="O9" s="29"/>
      <c r="P9" s="29" t="str">
        <f t="shared" ref="P9:P31" si="2">IF(OR(AND(L9=0,O9=0),O9=0),"",O9-L9)</f>
        <v/>
      </c>
      <c r="Q9" s="29" t="str">
        <f t="shared" ref="Q9:Q31" si="3">IF(ISERROR(P9/L9),"",P9/ABS(L9)*100)</f>
        <v/>
      </c>
      <c r="R9" s="41"/>
      <c r="S9" s="283"/>
    </row>
    <row r="10" ht="15" customHeight="1" spans="1:19">
      <c r="A10" s="25"/>
      <c r="B10" s="26"/>
      <c r="C10" s="26"/>
      <c r="D10" s="41"/>
      <c r="E10" s="41"/>
      <c r="F10" s="250"/>
      <c r="G10" s="29" t="str">
        <f t="shared" si="0"/>
        <v/>
      </c>
      <c r="H10" s="28"/>
      <c r="I10" s="287"/>
      <c r="J10" s="278"/>
      <c r="K10" s="29" t="str">
        <f t="shared" si="1"/>
        <v/>
      </c>
      <c r="L10" s="256"/>
      <c r="M10" s="250"/>
      <c r="N10" s="29"/>
      <c r="O10" s="29"/>
      <c r="P10" s="29" t="str">
        <f t="shared" si="2"/>
        <v/>
      </c>
      <c r="Q10" s="29" t="str">
        <f t="shared" si="3"/>
        <v/>
      </c>
      <c r="R10" s="41"/>
      <c r="S10" s="283"/>
    </row>
    <row r="11" ht="15" customHeight="1" spans="1:19">
      <c r="A11" s="25"/>
      <c r="B11" s="26"/>
      <c r="C11" s="26"/>
      <c r="D11" s="41"/>
      <c r="E11" s="41"/>
      <c r="F11" s="250"/>
      <c r="G11" s="29" t="str">
        <f t="shared" si="0"/>
        <v/>
      </c>
      <c r="H11" s="28"/>
      <c r="I11" s="287"/>
      <c r="J11" s="278"/>
      <c r="K11" s="29" t="str">
        <f t="shared" si="1"/>
        <v/>
      </c>
      <c r="L11" s="256"/>
      <c r="M11" s="250"/>
      <c r="N11" s="29"/>
      <c r="O11" s="29"/>
      <c r="P11" s="29" t="str">
        <f t="shared" si="2"/>
        <v/>
      </c>
      <c r="Q11" s="29" t="str">
        <f t="shared" si="3"/>
        <v/>
      </c>
      <c r="R11" s="41"/>
      <c r="S11" s="283"/>
    </row>
    <row r="12" ht="15" customHeight="1" spans="1:19">
      <c r="A12" s="25"/>
      <c r="B12" s="26"/>
      <c r="C12" s="26"/>
      <c r="D12" s="41"/>
      <c r="E12" s="41"/>
      <c r="F12" s="250"/>
      <c r="G12" s="29" t="str">
        <f t="shared" si="0"/>
        <v/>
      </c>
      <c r="H12" s="28"/>
      <c r="I12" s="287"/>
      <c r="J12" s="278"/>
      <c r="K12" s="29" t="str">
        <f t="shared" si="1"/>
        <v/>
      </c>
      <c r="L12" s="256"/>
      <c r="M12" s="250"/>
      <c r="N12" s="29"/>
      <c r="O12" s="29"/>
      <c r="P12" s="29" t="str">
        <f t="shared" si="2"/>
        <v/>
      </c>
      <c r="Q12" s="29" t="str">
        <f t="shared" si="3"/>
        <v/>
      </c>
      <c r="R12" s="41"/>
      <c r="S12" s="283"/>
    </row>
    <row r="13" ht="15" customHeight="1" spans="1:19">
      <c r="A13" s="25"/>
      <c r="B13" s="26"/>
      <c r="C13" s="26"/>
      <c r="D13" s="41"/>
      <c r="E13" s="41"/>
      <c r="F13" s="250"/>
      <c r="G13" s="29" t="str">
        <f t="shared" si="0"/>
        <v/>
      </c>
      <c r="H13" s="28"/>
      <c r="I13" s="287"/>
      <c r="J13" s="278"/>
      <c r="K13" s="29" t="str">
        <f t="shared" si="1"/>
        <v/>
      </c>
      <c r="L13" s="256"/>
      <c r="M13" s="250"/>
      <c r="N13" s="29"/>
      <c r="O13" s="29"/>
      <c r="P13" s="29" t="str">
        <f t="shared" si="2"/>
        <v/>
      </c>
      <c r="Q13" s="29" t="str">
        <f t="shared" si="3"/>
        <v/>
      </c>
      <c r="R13" s="41"/>
      <c r="S13" s="283"/>
    </row>
    <row r="14" ht="15" customHeight="1" spans="1:19">
      <c r="A14" s="25"/>
      <c r="B14" s="26"/>
      <c r="C14" s="26"/>
      <c r="D14" s="41"/>
      <c r="E14" s="41"/>
      <c r="F14" s="250"/>
      <c r="G14" s="29" t="str">
        <f t="shared" si="0"/>
        <v/>
      </c>
      <c r="H14" s="28"/>
      <c r="I14" s="287"/>
      <c r="J14" s="278"/>
      <c r="K14" s="29" t="str">
        <f t="shared" si="1"/>
        <v/>
      </c>
      <c r="L14" s="256"/>
      <c r="M14" s="250"/>
      <c r="N14" s="29"/>
      <c r="O14" s="29"/>
      <c r="P14" s="29" t="str">
        <f t="shared" si="2"/>
        <v/>
      </c>
      <c r="Q14" s="29" t="str">
        <f t="shared" si="3"/>
        <v/>
      </c>
      <c r="R14" s="41"/>
      <c r="S14" s="283"/>
    </row>
    <row r="15" ht="15" customHeight="1" spans="1:19">
      <c r="A15" s="25"/>
      <c r="B15" s="26"/>
      <c r="C15" s="26"/>
      <c r="D15" s="41"/>
      <c r="E15" s="41"/>
      <c r="F15" s="250"/>
      <c r="G15" s="29" t="str">
        <f t="shared" si="0"/>
        <v/>
      </c>
      <c r="H15" s="28"/>
      <c r="I15" s="287"/>
      <c r="J15" s="278"/>
      <c r="K15" s="29" t="str">
        <f t="shared" si="1"/>
        <v/>
      </c>
      <c r="L15" s="256"/>
      <c r="M15" s="250"/>
      <c r="N15" s="29"/>
      <c r="O15" s="29"/>
      <c r="P15" s="29" t="str">
        <f t="shared" si="2"/>
        <v/>
      </c>
      <c r="Q15" s="29" t="str">
        <f t="shared" si="3"/>
        <v/>
      </c>
      <c r="R15" s="41"/>
      <c r="S15" s="283"/>
    </row>
    <row r="16" ht="15" customHeight="1" spans="1:19">
      <c r="A16" s="25"/>
      <c r="B16" s="26"/>
      <c r="C16" s="26"/>
      <c r="D16" s="41"/>
      <c r="E16" s="41"/>
      <c r="F16" s="250"/>
      <c r="G16" s="29" t="str">
        <f t="shared" si="0"/>
        <v/>
      </c>
      <c r="H16" s="28"/>
      <c r="I16" s="287"/>
      <c r="J16" s="278"/>
      <c r="K16" s="29" t="str">
        <f t="shared" si="1"/>
        <v/>
      </c>
      <c r="L16" s="256"/>
      <c r="M16" s="250"/>
      <c r="N16" s="29"/>
      <c r="O16" s="29"/>
      <c r="P16" s="29" t="str">
        <f t="shared" si="2"/>
        <v/>
      </c>
      <c r="Q16" s="29" t="str">
        <f t="shared" si="3"/>
        <v/>
      </c>
      <c r="R16" s="41"/>
      <c r="S16" s="283"/>
    </row>
    <row r="17" ht="15" customHeight="1" spans="1:19">
      <c r="A17" s="25"/>
      <c r="B17" s="26"/>
      <c r="C17" s="26"/>
      <c r="D17" s="41"/>
      <c r="E17" s="41"/>
      <c r="F17" s="250"/>
      <c r="G17" s="29" t="str">
        <f t="shared" si="0"/>
        <v/>
      </c>
      <c r="H17" s="28"/>
      <c r="I17" s="287"/>
      <c r="J17" s="278"/>
      <c r="K17" s="29" t="str">
        <f t="shared" si="1"/>
        <v/>
      </c>
      <c r="L17" s="256"/>
      <c r="M17" s="250"/>
      <c r="N17" s="29"/>
      <c r="O17" s="29"/>
      <c r="P17" s="29" t="str">
        <f t="shared" si="2"/>
        <v/>
      </c>
      <c r="Q17" s="29" t="str">
        <f t="shared" si="3"/>
        <v/>
      </c>
      <c r="R17" s="41"/>
      <c r="S17" s="283"/>
    </row>
    <row r="18" ht="15" customHeight="1" spans="1:19">
      <c r="A18" s="25"/>
      <c r="B18" s="26"/>
      <c r="C18" s="26"/>
      <c r="D18" s="41"/>
      <c r="E18" s="41"/>
      <c r="F18" s="250"/>
      <c r="G18" s="29" t="str">
        <f t="shared" si="0"/>
        <v/>
      </c>
      <c r="H18" s="28"/>
      <c r="I18" s="287"/>
      <c r="J18" s="278"/>
      <c r="K18" s="29" t="str">
        <f t="shared" si="1"/>
        <v/>
      </c>
      <c r="L18" s="256"/>
      <c r="M18" s="250"/>
      <c r="N18" s="29"/>
      <c r="O18" s="29"/>
      <c r="P18" s="29" t="str">
        <f t="shared" si="2"/>
        <v/>
      </c>
      <c r="Q18" s="29" t="str">
        <f t="shared" si="3"/>
        <v/>
      </c>
      <c r="R18" s="41"/>
      <c r="S18" s="283"/>
    </row>
    <row r="19" ht="15" customHeight="1" spans="1:19">
      <c r="A19" s="25"/>
      <c r="B19" s="26"/>
      <c r="C19" s="26"/>
      <c r="D19" s="41"/>
      <c r="E19" s="41"/>
      <c r="F19" s="250"/>
      <c r="G19" s="29" t="str">
        <f t="shared" si="0"/>
        <v/>
      </c>
      <c r="H19" s="28"/>
      <c r="I19" s="287"/>
      <c r="J19" s="278"/>
      <c r="K19" s="29" t="str">
        <f t="shared" si="1"/>
        <v/>
      </c>
      <c r="L19" s="256"/>
      <c r="M19" s="250"/>
      <c r="N19" s="29"/>
      <c r="O19" s="29"/>
      <c r="P19" s="29" t="str">
        <f t="shared" si="2"/>
        <v/>
      </c>
      <c r="Q19" s="29" t="str">
        <f t="shared" si="3"/>
        <v/>
      </c>
      <c r="R19" s="41"/>
      <c r="S19" s="283"/>
    </row>
    <row r="20" ht="15" customHeight="1" spans="1:19">
      <c r="A20" s="25"/>
      <c r="B20" s="26"/>
      <c r="C20" s="26"/>
      <c r="D20" s="41"/>
      <c r="E20" s="41"/>
      <c r="F20" s="250"/>
      <c r="G20" s="29" t="str">
        <f t="shared" si="0"/>
        <v/>
      </c>
      <c r="H20" s="28"/>
      <c r="I20" s="287"/>
      <c r="J20" s="278"/>
      <c r="K20" s="29" t="str">
        <f t="shared" si="1"/>
        <v/>
      </c>
      <c r="L20" s="256"/>
      <c r="M20" s="250"/>
      <c r="N20" s="29"/>
      <c r="O20" s="29"/>
      <c r="P20" s="29" t="str">
        <f t="shared" si="2"/>
        <v/>
      </c>
      <c r="Q20" s="29" t="str">
        <f t="shared" si="3"/>
        <v/>
      </c>
      <c r="R20" s="41"/>
      <c r="S20" s="283"/>
    </row>
    <row r="21" ht="15" customHeight="1" spans="1:19">
      <c r="A21" s="25"/>
      <c r="B21" s="26"/>
      <c r="C21" s="26"/>
      <c r="D21" s="41"/>
      <c r="E21" s="41"/>
      <c r="F21" s="250"/>
      <c r="G21" s="29" t="str">
        <f t="shared" si="0"/>
        <v/>
      </c>
      <c r="H21" s="28"/>
      <c r="I21" s="287"/>
      <c r="J21" s="278"/>
      <c r="K21" s="29" t="str">
        <f t="shared" si="1"/>
        <v/>
      </c>
      <c r="L21" s="256"/>
      <c r="M21" s="250"/>
      <c r="N21" s="29"/>
      <c r="O21" s="29"/>
      <c r="P21" s="29" t="str">
        <f t="shared" si="2"/>
        <v/>
      </c>
      <c r="Q21" s="29" t="str">
        <f t="shared" si="3"/>
        <v/>
      </c>
      <c r="R21" s="41"/>
      <c r="S21" s="283"/>
    </row>
    <row r="22" ht="15" customHeight="1" spans="1:19">
      <c r="A22" s="25"/>
      <c r="B22" s="26"/>
      <c r="C22" s="26"/>
      <c r="D22" s="41"/>
      <c r="E22" s="41"/>
      <c r="F22" s="250"/>
      <c r="G22" s="29" t="str">
        <f t="shared" si="0"/>
        <v/>
      </c>
      <c r="H22" s="28"/>
      <c r="I22" s="287"/>
      <c r="J22" s="278"/>
      <c r="K22" s="29" t="str">
        <f t="shared" si="1"/>
        <v/>
      </c>
      <c r="L22" s="256"/>
      <c r="M22" s="250"/>
      <c r="N22" s="29"/>
      <c r="O22" s="29"/>
      <c r="P22" s="29" t="str">
        <f t="shared" si="2"/>
        <v/>
      </c>
      <c r="Q22" s="29" t="str">
        <f t="shared" si="3"/>
        <v/>
      </c>
      <c r="R22" s="41"/>
      <c r="S22" s="283"/>
    </row>
    <row r="23" ht="15" customHeight="1" spans="1:19">
      <c r="A23" s="25"/>
      <c r="B23" s="26"/>
      <c r="C23" s="26"/>
      <c r="D23" s="41"/>
      <c r="E23" s="41"/>
      <c r="F23" s="250"/>
      <c r="G23" s="29" t="str">
        <f t="shared" si="0"/>
        <v/>
      </c>
      <c r="H23" s="28"/>
      <c r="I23" s="287"/>
      <c r="J23" s="278"/>
      <c r="K23" s="29" t="str">
        <f t="shared" si="1"/>
        <v/>
      </c>
      <c r="L23" s="256"/>
      <c r="M23" s="250"/>
      <c r="N23" s="29"/>
      <c r="O23" s="29"/>
      <c r="P23" s="29" t="str">
        <f t="shared" si="2"/>
        <v/>
      </c>
      <c r="Q23" s="29" t="str">
        <f t="shared" si="3"/>
        <v/>
      </c>
      <c r="R23" s="41"/>
      <c r="S23" s="283"/>
    </row>
    <row r="24" ht="15" customHeight="1" spans="1:19">
      <c r="A24" s="25"/>
      <c r="B24" s="26"/>
      <c r="C24" s="26"/>
      <c r="D24" s="41"/>
      <c r="E24" s="41"/>
      <c r="F24" s="250"/>
      <c r="G24" s="29" t="str">
        <f t="shared" si="0"/>
        <v/>
      </c>
      <c r="H24" s="28"/>
      <c r="I24" s="287"/>
      <c r="J24" s="278"/>
      <c r="K24" s="29" t="str">
        <f t="shared" si="1"/>
        <v/>
      </c>
      <c r="L24" s="256"/>
      <c r="M24" s="250"/>
      <c r="N24" s="29"/>
      <c r="O24" s="29"/>
      <c r="P24" s="29" t="str">
        <f t="shared" si="2"/>
        <v/>
      </c>
      <c r="Q24" s="29" t="str">
        <f t="shared" si="3"/>
        <v/>
      </c>
      <c r="R24" s="41"/>
      <c r="S24" s="283"/>
    </row>
    <row r="25" ht="15" customHeight="1" spans="1:19">
      <c r="A25" s="25"/>
      <c r="B25" s="26"/>
      <c r="C25" s="26"/>
      <c r="D25" s="41"/>
      <c r="E25" s="41"/>
      <c r="F25" s="250"/>
      <c r="G25" s="29" t="str">
        <f t="shared" si="0"/>
        <v/>
      </c>
      <c r="H25" s="28"/>
      <c r="I25" s="287"/>
      <c r="J25" s="278"/>
      <c r="K25" s="29" t="str">
        <f t="shared" si="1"/>
        <v/>
      </c>
      <c r="L25" s="256"/>
      <c r="M25" s="250"/>
      <c r="N25" s="29"/>
      <c r="O25" s="29"/>
      <c r="P25" s="29" t="str">
        <f t="shared" si="2"/>
        <v/>
      </c>
      <c r="Q25" s="29" t="str">
        <f t="shared" si="3"/>
        <v/>
      </c>
      <c r="R25" s="41"/>
      <c r="S25" s="283"/>
    </row>
    <row r="26" ht="15" customHeight="1" spans="1:19">
      <c r="A26" s="25"/>
      <c r="B26" s="26"/>
      <c r="C26" s="26"/>
      <c r="D26" s="41"/>
      <c r="E26" s="41"/>
      <c r="F26" s="250"/>
      <c r="G26" s="29" t="str">
        <f t="shared" si="0"/>
        <v/>
      </c>
      <c r="H26" s="28"/>
      <c r="I26" s="287"/>
      <c r="J26" s="278"/>
      <c r="K26" s="29" t="str">
        <f t="shared" si="1"/>
        <v/>
      </c>
      <c r="L26" s="256"/>
      <c r="M26" s="250"/>
      <c r="N26" s="29"/>
      <c r="O26" s="29"/>
      <c r="P26" s="29" t="str">
        <f t="shared" si="2"/>
        <v/>
      </c>
      <c r="Q26" s="29" t="str">
        <f t="shared" si="3"/>
        <v/>
      </c>
      <c r="R26" s="41"/>
      <c r="S26" s="283"/>
    </row>
    <row r="27" ht="15" customHeight="1" spans="1:19">
      <c r="A27" s="25"/>
      <c r="B27" s="26"/>
      <c r="C27" s="26"/>
      <c r="D27" s="41"/>
      <c r="E27" s="41"/>
      <c r="F27" s="250"/>
      <c r="G27" s="29" t="str">
        <f t="shared" si="0"/>
        <v/>
      </c>
      <c r="H27" s="28"/>
      <c r="I27" s="287"/>
      <c r="J27" s="278"/>
      <c r="K27" s="29" t="str">
        <f t="shared" si="1"/>
        <v/>
      </c>
      <c r="L27" s="256"/>
      <c r="M27" s="250"/>
      <c r="N27" s="29"/>
      <c r="O27" s="29"/>
      <c r="P27" s="29" t="str">
        <f t="shared" si="2"/>
        <v/>
      </c>
      <c r="Q27" s="29" t="str">
        <f t="shared" si="3"/>
        <v/>
      </c>
      <c r="R27" s="41"/>
      <c r="S27" s="283"/>
    </row>
    <row r="28" ht="15" customHeight="1" spans="1:19">
      <c r="A28" s="25"/>
      <c r="B28" s="26"/>
      <c r="C28" s="26"/>
      <c r="D28" s="41"/>
      <c r="E28" s="41"/>
      <c r="F28" s="250"/>
      <c r="G28" s="29" t="str">
        <f t="shared" si="0"/>
        <v/>
      </c>
      <c r="H28" s="28"/>
      <c r="I28" s="287"/>
      <c r="J28" s="278"/>
      <c r="K28" s="29" t="str">
        <f t="shared" si="1"/>
        <v/>
      </c>
      <c r="L28" s="256"/>
      <c r="M28" s="250"/>
      <c r="N28" s="29"/>
      <c r="O28" s="29"/>
      <c r="P28" s="29" t="str">
        <f t="shared" si="2"/>
        <v/>
      </c>
      <c r="Q28" s="29" t="str">
        <f t="shared" si="3"/>
        <v/>
      </c>
      <c r="R28" s="41"/>
      <c r="S28" s="283"/>
    </row>
    <row r="29" ht="15" customHeight="1" spans="1:19">
      <c r="A29" s="98" t="s">
        <v>361</v>
      </c>
      <c r="B29" s="99"/>
      <c r="C29" s="26"/>
      <c r="D29" s="41"/>
      <c r="E29" s="41"/>
      <c r="F29" s="250"/>
      <c r="G29" s="29" t="str">
        <f t="shared" si="0"/>
        <v/>
      </c>
      <c r="H29" s="35">
        <f>SUM(H8:H28)</f>
        <v>0</v>
      </c>
      <c r="I29" s="287"/>
      <c r="J29" s="278"/>
      <c r="K29" s="29" t="str">
        <f t="shared" si="1"/>
        <v/>
      </c>
      <c r="L29" s="37">
        <f>SUM(L8:L28)</f>
        <v>0</v>
      </c>
      <c r="M29" s="250"/>
      <c r="N29" s="29"/>
      <c r="O29" s="37">
        <f>SUM(O8:O28)</f>
        <v>0</v>
      </c>
      <c r="P29" s="37" t="str">
        <f t="shared" si="2"/>
        <v/>
      </c>
      <c r="Q29" s="37" t="str">
        <f t="shared" si="3"/>
        <v/>
      </c>
      <c r="R29" s="41"/>
      <c r="S29" s="283"/>
    </row>
    <row r="30" ht="15" customHeight="1" spans="1:19">
      <c r="A30" s="110" t="s">
        <v>427</v>
      </c>
      <c r="B30" s="110"/>
      <c r="C30" s="26"/>
      <c r="D30" s="41"/>
      <c r="E30" s="41"/>
      <c r="F30" s="76"/>
      <c r="G30" s="29"/>
      <c r="H30" s="28"/>
      <c r="I30" s="287"/>
      <c r="J30" s="279"/>
      <c r="K30" s="256"/>
      <c r="L30" s="256"/>
      <c r="M30" s="76"/>
      <c r="N30" s="29"/>
      <c r="O30" s="29"/>
      <c r="P30" s="29" t="str">
        <f t="shared" si="2"/>
        <v/>
      </c>
      <c r="Q30" s="29" t="str">
        <f t="shared" si="3"/>
        <v/>
      </c>
      <c r="R30" s="41"/>
      <c r="S30" s="283"/>
    </row>
    <row r="31" s="14" customFormat="1" ht="15" customHeight="1" spans="1:19">
      <c r="A31" s="98" t="s">
        <v>364</v>
      </c>
      <c r="B31" s="99"/>
      <c r="C31" s="33"/>
      <c r="D31" s="42"/>
      <c r="E31" s="42"/>
      <c r="F31" s="77"/>
      <c r="G31" s="37"/>
      <c r="H31" s="35">
        <f>H29-H30</f>
        <v>0</v>
      </c>
      <c r="I31" s="288"/>
      <c r="J31" s="77"/>
      <c r="K31" s="37"/>
      <c r="L31" s="37">
        <f>L29-L30</f>
        <v>0</v>
      </c>
      <c r="M31" s="77"/>
      <c r="N31" s="37"/>
      <c r="O31" s="37">
        <f>O29-O30</f>
        <v>0</v>
      </c>
      <c r="P31" s="37" t="str">
        <f t="shared" si="2"/>
        <v/>
      </c>
      <c r="Q31" s="37" t="str">
        <f t="shared" si="3"/>
        <v/>
      </c>
      <c r="R31" s="42"/>
      <c r="S31" s="284"/>
    </row>
    <row r="32" customHeight="1" spans="2:2">
      <c r="B32" s="40"/>
    </row>
  </sheetData>
  <mergeCells count="17">
    <mergeCell ref="A2:R2"/>
    <mergeCell ref="A3:R3"/>
    <mergeCell ref="F6:H6"/>
    <mergeCell ref="J6:L6"/>
    <mergeCell ref="M6:O6"/>
    <mergeCell ref="A29:B29"/>
    <mergeCell ref="A30:B30"/>
    <mergeCell ref="A31:B31"/>
    <mergeCell ref="A6:A7"/>
    <mergeCell ref="B6:B7"/>
    <mergeCell ref="C6:C7"/>
    <mergeCell ref="D6:D7"/>
    <mergeCell ref="I6:I7"/>
    <mergeCell ref="P6:P7"/>
    <mergeCell ref="Q6:Q7"/>
    <mergeCell ref="R6:R7"/>
    <mergeCell ref="S6:S7"/>
  </mergeCells>
  <hyperlinks>
    <hyperlink ref="A1" location="索引目录!E19" display="返回索引页"/>
    <hyperlink ref="B1" location="存货汇总!B12"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S33"/>
  <sheetViews>
    <sheetView zoomScale="90" zoomScaleNormal="90" workbookViewId="0">
      <pane ySplit="7" topLeftCell="A20" activePane="bottomLeft" state="frozen"/>
      <selection/>
      <selection pane="bottomLeft" activeCell="B1" sqref="B1"/>
    </sheetView>
  </sheetViews>
  <sheetFormatPr defaultColWidth="9" defaultRowHeight="15.75" customHeight="1"/>
  <cols>
    <col min="1" max="1" width="7.625" style="15" customWidth="1"/>
    <col min="2" max="2" width="14.5" style="15" customWidth="1"/>
    <col min="3" max="3" width="14.75" style="15" customWidth="1"/>
    <col min="4" max="4" width="5" style="15" customWidth="1"/>
    <col min="5" max="5" width="7" style="15" customWidth="1"/>
    <col min="6" max="6" width="8.125" style="15" hidden="1" customWidth="1" outlineLevel="1"/>
    <col min="7" max="7" width="7.5" style="15" hidden="1" customWidth="1" outlineLevel="1"/>
    <col min="8" max="8" width="11.75" style="15" hidden="1" customWidth="1" outlineLevel="1"/>
    <col min="9" max="9" width="9" style="15" hidden="1" customWidth="1" outlineLevel="1"/>
    <col min="10" max="10" width="9.75" style="15" customWidth="1" collapsed="1"/>
    <col min="11" max="11" width="8.625" style="275" customWidth="1"/>
    <col min="12" max="12" width="13.625" style="15" customWidth="1"/>
    <col min="13" max="13" width="8.75" style="15" customWidth="1"/>
    <col min="14" max="14" width="8.125" style="15" customWidth="1"/>
    <col min="15" max="15" width="13.25" style="15" customWidth="1"/>
    <col min="16" max="16" width="8.375" style="15" customWidth="1"/>
    <col min="17" max="17" width="6.75" style="15" customWidth="1"/>
    <col min="18" max="18" width="8.375" style="15" customWidth="1"/>
    <col min="19" max="16384" width="9" style="15"/>
  </cols>
  <sheetData>
    <row r="1" s="85" customFormat="1" ht="11.25" spans="1:18">
      <c r="A1" s="90" t="s">
        <v>288</v>
      </c>
      <c r="B1" s="90" t="s">
        <v>269</v>
      </c>
      <c r="C1" s="90"/>
      <c r="D1" s="87"/>
      <c r="E1" s="87"/>
      <c r="F1" s="87"/>
      <c r="G1" s="87"/>
      <c r="H1" s="87"/>
      <c r="I1" s="87"/>
      <c r="J1" s="87"/>
      <c r="K1" s="87"/>
      <c r="L1" s="87"/>
      <c r="M1" s="87"/>
      <c r="N1" s="87"/>
      <c r="O1" s="87"/>
      <c r="P1" s="87"/>
      <c r="Q1" s="87"/>
      <c r="R1" s="87"/>
    </row>
    <row r="2" s="12" customFormat="1" ht="30" customHeight="1" spans="1:18">
      <c r="A2" s="19" t="s">
        <v>433</v>
      </c>
      <c r="B2" s="19"/>
      <c r="C2" s="19"/>
      <c r="D2" s="19"/>
      <c r="E2" s="19"/>
      <c r="F2" s="19"/>
      <c r="G2" s="19"/>
      <c r="H2" s="19"/>
      <c r="I2" s="19"/>
      <c r="J2" s="19"/>
      <c r="K2" s="19"/>
      <c r="L2" s="19"/>
      <c r="M2" s="19"/>
      <c r="N2" s="19"/>
      <c r="O2" s="19"/>
      <c r="P2" s="19"/>
      <c r="Q2" s="19"/>
      <c r="R2" s="19"/>
    </row>
    <row r="3" ht="15" customHeight="1" spans="1:18">
      <c r="A3" s="20" t="str">
        <f>CONCATENATE(封面!D9,封面!F9,封面!G9,封面!H9,封面!I9,封面!J9,封面!K9)</f>
        <v>评估基准日：2024年9月30日</v>
      </c>
      <c r="B3" s="20"/>
      <c r="C3" s="20"/>
      <c r="D3" s="20"/>
      <c r="E3" s="20"/>
      <c r="F3" s="20"/>
      <c r="G3" s="20"/>
      <c r="H3" s="20"/>
      <c r="I3" s="20"/>
      <c r="J3" s="20"/>
      <c r="K3" s="38"/>
      <c r="L3" s="38"/>
      <c r="M3" s="38"/>
      <c r="N3" s="38"/>
      <c r="O3" s="38"/>
      <c r="P3" s="38"/>
      <c r="Q3" s="38"/>
      <c r="R3" s="38"/>
    </row>
    <row r="4" ht="15" customHeight="1" spans="1:18">
      <c r="A4" s="20"/>
      <c r="B4" s="20"/>
      <c r="C4" s="20"/>
      <c r="D4" s="20"/>
      <c r="E4" s="20"/>
      <c r="F4" s="20"/>
      <c r="G4" s="20"/>
      <c r="H4" s="20"/>
      <c r="I4" s="20"/>
      <c r="J4" s="20"/>
      <c r="K4" s="38"/>
      <c r="L4" s="39"/>
      <c r="M4" s="38"/>
      <c r="N4" s="38"/>
      <c r="O4" s="38"/>
      <c r="P4" s="38"/>
      <c r="Q4" s="38"/>
      <c r="R4" s="39" t="s">
        <v>434</v>
      </c>
    </row>
    <row r="5" ht="15" customHeight="1" spans="1:18">
      <c r="A5" s="21" t="str">
        <f>封面!D7&amp;封面!F7</f>
        <v>被评估单位：杭州宏逸柳溪旅游发展有限公司</v>
      </c>
      <c r="R5" s="40" t="s">
        <v>292</v>
      </c>
    </row>
    <row r="6" s="13" customFormat="1" ht="15" customHeight="1" spans="1:19">
      <c r="A6" s="22" t="s">
        <v>293</v>
      </c>
      <c r="B6" s="22" t="s">
        <v>419</v>
      </c>
      <c r="C6" s="22" t="s">
        <v>420</v>
      </c>
      <c r="D6" s="114" t="s">
        <v>421</v>
      </c>
      <c r="E6" s="114" t="s">
        <v>430</v>
      </c>
      <c r="F6" s="22" t="s">
        <v>298</v>
      </c>
      <c r="G6" s="22"/>
      <c r="H6" s="23"/>
      <c r="I6" s="114" t="s">
        <v>431</v>
      </c>
      <c r="J6" s="59" t="s">
        <v>299</v>
      </c>
      <c r="K6" s="59"/>
      <c r="L6" s="61"/>
      <c r="M6" s="32" t="s">
        <v>300</v>
      </c>
      <c r="N6" s="123"/>
      <c r="O6" s="33"/>
      <c r="P6" s="57" t="s">
        <v>301</v>
      </c>
      <c r="Q6" s="22" t="s">
        <v>302</v>
      </c>
      <c r="R6" s="22" t="s">
        <v>303</v>
      </c>
      <c r="S6" s="281"/>
    </row>
    <row r="7" s="13" customFormat="1" ht="15" customHeight="1" spans="1:19">
      <c r="A7" s="22"/>
      <c r="B7" s="22"/>
      <c r="C7" s="22"/>
      <c r="D7" s="116"/>
      <c r="E7" s="116" t="s">
        <v>432</v>
      </c>
      <c r="F7" s="22" t="s">
        <v>422</v>
      </c>
      <c r="G7" s="22" t="s">
        <v>423</v>
      </c>
      <c r="H7" s="23" t="s">
        <v>424</v>
      </c>
      <c r="I7" s="116"/>
      <c r="J7" s="33" t="s">
        <v>422</v>
      </c>
      <c r="K7" s="22" t="s">
        <v>423</v>
      </c>
      <c r="L7" s="22" t="s">
        <v>424</v>
      </c>
      <c r="M7" s="22" t="s">
        <v>425</v>
      </c>
      <c r="N7" s="22" t="s">
        <v>426</v>
      </c>
      <c r="O7" s="22" t="s">
        <v>424</v>
      </c>
      <c r="P7" s="58"/>
      <c r="Q7" s="22"/>
      <c r="R7" s="22"/>
      <c r="S7" s="281"/>
    </row>
    <row r="8" s="259" customFormat="1" ht="15" customHeight="1" spans="1:19">
      <c r="A8" s="25"/>
      <c r="B8" s="110"/>
      <c r="C8" s="260"/>
      <c r="D8" s="255"/>
      <c r="E8" s="255"/>
      <c r="F8" s="250"/>
      <c r="G8" s="29" t="str">
        <f>IF(F8=0,"",H8/F8)</f>
        <v/>
      </c>
      <c r="H8" s="28"/>
      <c r="I8" s="277"/>
      <c r="J8" s="278"/>
      <c r="K8" s="29"/>
      <c r="L8" s="207"/>
      <c r="M8" s="250"/>
      <c r="N8" s="29"/>
      <c r="O8" s="29"/>
      <c r="P8" s="67" t="str">
        <f>IF(OR(AND(L8=0,O8=0),O8=0),"",O8-L8)</f>
        <v/>
      </c>
      <c r="Q8" s="67" t="str">
        <f>IF(ISERROR(P8/L8),"",P8/ABS(L8)*100)</f>
        <v/>
      </c>
      <c r="R8" s="41"/>
      <c r="S8" s="282"/>
    </row>
    <row r="9" ht="15" customHeight="1" spans="1:19">
      <c r="A9" s="25"/>
      <c r="B9" s="26"/>
      <c r="C9" s="26"/>
      <c r="D9" s="41"/>
      <c r="E9" s="41"/>
      <c r="F9" s="250"/>
      <c r="G9" s="29" t="str">
        <f t="shared" ref="G9:G29" si="0">IF(F9=0,"",H9/F9)</f>
        <v/>
      </c>
      <c r="H9" s="28"/>
      <c r="I9" s="277"/>
      <c r="J9" s="278"/>
      <c r="K9" s="29" t="str">
        <f t="shared" ref="K9:K29" si="1">IF(J9=0,"",L9/J9)</f>
        <v/>
      </c>
      <c r="L9" s="256"/>
      <c r="M9" s="250"/>
      <c r="N9" s="29"/>
      <c r="O9" s="29"/>
      <c r="P9" s="29" t="str">
        <f t="shared" ref="P9:P31" si="2">IF(OR(AND(L9=0,O9=0),O9=0),"",O9-L9)</f>
        <v/>
      </c>
      <c r="Q9" s="29" t="str">
        <f t="shared" ref="Q9:Q31" si="3">IF(ISERROR(P9/L9),"",P9/ABS(L9)*100)</f>
        <v/>
      </c>
      <c r="R9" s="41"/>
      <c r="S9" s="283"/>
    </row>
    <row r="10" ht="15" customHeight="1" spans="1:19">
      <c r="A10" s="25"/>
      <c r="B10" s="26"/>
      <c r="C10" s="26"/>
      <c r="D10" s="41"/>
      <c r="E10" s="41"/>
      <c r="F10" s="250"/>
      <c r="G10" s="29" t="str">
        <f t="shared" si="0"/>
        <v/>
      </c>
      <c r="H10" s="28"/>
      <c r="I10" s="277"/>
      <c r="J10" s="278"/>
      <c r="K10" s="29" t="str">
        <f t="shared" si="1"/>
        <v/>
      </c>
      <c r="L10" s="256"/>
      <c r="M10" s="250"/>
      <c r="N10" s="29"/>
      <c r="O10" s="29"/>
      <c r="P10" s="29" t="str">
        <f t="shared" si="2"/>
        <v/>
      </c>
      <c r="Q10" s="29" t="str">
        <f t="shared" si="3"/>
        <v/>
      </c>
      <c r="R10" s="41"/>
      <c r="S10" s="283"/>
    </row>
    <row r="11" ht="15" customHeight="1" spans="1:19">
      <c r="A11" s="25"/>
      <c r="B11" s="26"/>
      <c r="C11" s="26"/>
      <c r="D11" s="41"/>
      <c r="E11" s="41"/>
      <c r="F11" s="250"/>
      <c r="G11" s="29" t="str">
        <f t="shared" si="0"/>
        <v/>
      </c>
      <c r="H11" s="28"/>
      <c r="I11" s="277"/>
      <c r="J11" s="278"/>
      <c r="K11" s="29" t="str">
        <f t="shared" si="1"/>
        <v/>
      </c>
      <c r="L11" s="256"/>
      <c r="M11" s="250"/>
      <c r="N11" s="29"/>
      <c r="O11" s="29"/>
      <c r="P11" s="29" t="str">
        <f t="shared" si="2"/>
        <v/>
      </c>
      <c r="Q11" s="29" t="str">
        <f t="shared" si="3"/>
        <v/>
      </c>
      <c r="R11" s="41"/>
      <c r="S11" s="283"/>
    </row>
    <row r="12" ht="15" customHeight="1" spans="1:19">
      <c r="A12" s="25"/>
      <c r="B12" s="26"/>
      <c r="C12" s="26"/>
      <c r="D12" s="41"/>
      <c r="E12" s="41"/>
      <c r="F12" s="250"/>
      <c r="G12" s="29" t="str">
        <f t="shared" si="0"/>
        <v/>
      </c>
      <c r="H12" s="28"/>
      <c r="I12" s="277"/>
      <c r="J12" s="278"/>
      <c r="K12" s="29" t="str">
        <f t="shared" si="1"/>
        <v/>
      </c>
      <c r="L12" s="256"/>
      <c r="M12" s="250"/>
      <c r="N12" s="29"/>
      <c r="O12" s="29"/>
      <c r="P12" s="29" t="str">
        <f t="shared" si="2"/>
        <v/>
      </c>
      <c r="Q12" s="29" t="str">
        <f t="shared" si="3"/>
        <v/>
      </c>
      <c r="R12" s="41"/>
      <c r="S12" s="283"/>
    </row>
    <row r="13" ht="15" customHeight="1" spans="1:19">
      <c r="A13" s="25"/>
      <c r="B13" s="26"/>
      <c r="C13" s="26"/>
      <c r="D13" s="41"/>
      <c r="E13" s="41"/>
      <c r="F13" s="250"/>
      <c r="G13" s="29" t="str">
        <f t="shared" si="0"/>
        <v/>
      </c>
      <c r="H13" s="28"/>
      <c r="I13" s="277"/>
      <c r="J13" s="278"/>
      <c r="K13" s="29" t="str">
        <f t="shared" si="1"/>
        <v/>
      </c>
      <c r="L13" s="256"/>
      <c r="M13" s="250"/>
      <c r="N13" s="29"/>
      <c r="O13" s="29"/>
      <c r="P13" s="29" t="str">
        <f t="shared" si="2"/>
        <v/>
      </c>
      <c r="Q13" s="29" t="str">
        <f t="shared" si="3"/>
        <v/>
      </c>
      <c r="R13" s="41"/>
      <c r="S13" s="283"/>
    </row>
    <row r="14" ht="15" customHeight="1" spans="1:19">
      <c r="A14" s="25"/>
      <c r="B14" s="26"/>
      <c r="C14" s="26"/>
      <c r="D14" s="41"/>
      <c r="E14" s="41"/>
      <c r="F14" s="250"/>
      <c r="G14" s="29" t="str">
        <f t="shared" si="0"/>
        <v/>
      </c>
      <c r="H14" s="28"/>
      <c r="I14" s="277"/>
      <c r="J14" s="278"/>
      <c r="K14" s="29" t="str">
        <f t="shared" si="1"/>
        <v/>
      </c>
      <c r="L14" s="256"/>
      <c r="M14" s="250"/>
      <c r="N14" s="29"/>
      <c r="O14" s="29"/>
      <c r="P14" s="29" t="str">
        <f t="shared" si="2"/>
        <v/>
      </c>
      <c r="Q14" s="29" t="str">
        <f t="shared" si="3"/>
        <v/>
      </c>
      <c r="R14" s="41"/>
      <c r="S14" s="283"/>
    </row>
    <row r="15" ht="15" customHeight="1" spans="1:19">
      <c r="A15" s="25"/>
      <c r="B15" s="26"/>
      <c r="C15" s="26"/>
      <c r="D15" s="41"/>
      <c r="E15" s="41"/>
      <c r="F15" s="250"/>
      <c r="G15" s="29" t="str">
        <f t="shared" si="0"/>
        <v/>
      </c>
      <c r="H15" s="28"/>
      <c r="I15" s="277"/>
      <c r="J15" s="278"/>
      <c r="K15" s="29" t="str">
        <f t="shared" si="1"/>
        <v/>
      </c>
      <c r="L15" s="256"/>
      <c r="M15" s="250"/>
      <c r="N15" s="29"/>
      <c r="O15" s="29"/>
      <c r="P15" s="29" t="str">
        <f t="shared" si="2"/>
        <v/>
      </c>
      <c r="Q15" s="29" t="str">
        <f t="shared" si="3"/>
        <v/>
      </c>
      <c r="R15" s="41"/>
      <c r="S15" s="283"/>
    </row>
    <row r="16" ht="15" customHeight="1" spans="1:19">
      <c r="A16" s="25"/>
      <c r="B16" s="26"/>
      <c r="C16" s="26"/>
      <c r="D16" s="41"/>
      <c r="E16" s="41"/>
      <c r="F16" s="250"/>
      <c r="G16" s="29" t="str">
        <f t="shared" si="0"/>
        <v/>
      </c>
      <c r="H16" s="28"/>
      <c r="I16" s="277"/>
      <c r="J16" s="278"/>
      <c r="K16" s="29" t="str">
        <f t="shared" si="1"/>
        <v/>
      </c>
      <c r="L16" s="256"/>
      <c r="M16" s="250"/>
      <c r="N16" s="29"/>
      <c r="O16" s="29"/>
      <c r="P16" s="29" t="str">
        <f t="shared" si="2"/>
        <v/>
      </c>
      <c r="Q16" s="29" t="str">
        <f t="shared" si="3"/>
        <v/>
      </c>
      <c r="R16" s="41"/>
      <c r="S16" s="283"/>
    </row>
    <row r="17" ht="15" customHeight="1" spans="1:19">
      <c r="A17" s="25"/>
      <c r="B17" s="26"/>
      <c r="C17" s="26"/>
      <c r="D17" s="41"/>
      <c r="E17" s="41"/>
      <c r="F17" s="250"/>
      <c r="G17" s="29" t="str">
        <f t="shared" si="0"/>
        <v/>
      </c>
      <c r="H17" s="28"/>
      <c r="I17" s="277"/>
      <c r="J17" s="278"/>
      <c r="K17" s="29" t="str">
        <f t="shared" si="1"/>
        <v/>
      </c>
      <c r="L17" s="256"/>
      <c r="M17" s="250"/>
      <c r="N17" s="29"/>
      <c r="O17" s="29"/>
      <c r="P17" s="29" t="str">
        <f t="shared" si="2"/>
        <v/>
      </c>
      <c r="Q17" s="29" t="str">
        <f t="shared" si="3"/>
        <v/>
      </c>
      <c r="R17" s="41"/>
      <c r="S17" s="283"/>
    </row>
    <row r="18" ht="15" customHeight="1" spans="1:19">
      <c r="A18" s="25"/>
      <c r="B18" s="26"/>
      <c r="C18" s="26"/>
      <c r="D18" s="41"/>
      <c r="E18" s="41"/>
      <c r="F18" s="250"/>
      <c r="G18" s="29" t="str">
        <f t="shared" si="0"/>
        <v/>
      </c>
      <c r="H18" s="28"/>
      <c r="I18" s="277"/>
      <c r="J18" s="278"/>
      <c r="K18" s="29" t="str">
        <f t="shared" si="1"/>
        <v/>
      </c>
      <c r="L18" s="256"/>
      <c r="M18" s="250"/>
      <c r="N18" s="29"/>
      <c r="O18" s="29"/>
      <c r="P18" s="29" t="str">
        <f t="shared" si="2"/>
        <v/>
      </c>
      <c r="Q18" s="29" t="str">
        <f t="shared" si="3"/>
        <v/>
      </c>
      <c r="R18" s="41"/>
      <c r="S18" s="283"/>
    </row>
    <row r="19" ht="15" customHeight="1" spans="1:19">
      <c r="A19" s="25"/>
      <c r="B19" s="26"/>
      <c r="C19" s="26"/>
      <c r="D19" s="41"/>
      <c r="E19" s="41"/>
      <c r="F19" s="250"/>
      <c r="G19" s="29" t="str">
        <f t="shared" si="0"/>
        <v/>
      </c>
      <c r="H19" s="28"/>
      <c r="I19" s="277"/>
      <c r="J19" s="278"/>
      <c r="K19" s="29" t="str">
        <f t="shared" si="1"/>
        <v/>
      </c>
      <c r="L19" s="256"/>
      <c r="M19" s="250"/>
      <c r="N19" s="29"/>
      <c r="O19" s="29"/>
      <c r="P19" s="29" t="str">
        <f t="shared" si="2"/>
        <v/>
      </c>
      <c r="Q19" s="29" t="str">
        <f t="shared" si="3"/>
        <v/>
      </c>
      <c r="R19" s="41"/>
      <c r="S19" s="283"/>
    </row>
    <row r="20" ht="15" customHeight="1" spans="1:19">
      <c r="A20" s="25"/>
      <c r="B20" s="26"/>
      <c r="C20" s="26"/>
      <c r="D20" s="41"/>
      <c r="E20" s="41"/>
      <c r="F20" s="250"/>
      <c r="G20" s="29" t="str">
        <f t="shared" si="0"/>
        <v/>
      </c>
      <c r="H20" s="28"/>
      <c r="I20" s="277"/>
      <c r="J20" s="278"/>
      <c r="K20" s="29" t="str">
        <f t="shared" si="1"/>
        <v/>
      </c>
      <c r="L20" s="256"/>
      <c r="M20" s="250"/>
      <c r="N20" s="29"/>
      <c r="O20" s="29"/>
      <c r="P20" s="29" t="str">
        <f t="shared" si="2"/>
        <v/>
      </c>
      <c r="Q20" s="29" t="str">
        <f t="shared" si="3"/>
        <v/>
      </c>
      <c r="R20" s="41"/>
      <c r="S20" s="283"/>
    </row>
    <row r="21" ht="15" customHeight="1" spans="1:19">
      <c r="A21" s="25"/>
      <c r="B21" s="26"/>
      <c r="C21" s="26"/>
      <c r="D21" s="41"/>
      <c r="E21" s="41"/>
      <c r="F21" s="250"/>
      <c r="G21" s="29" t="str">
        <f t="shared" si="0"/>
        <v/>
      </c>
      <c r="H21" s="28"/>
      <c r="I21" s="277"/>
      <c r="J21" s="278"/>
      <c r="K21" s="29" t="str">
        <f t="shared" si="1"/>
        <v/>
      </c>
      <c r="L21" s="256"/>
      <c r="M21" s="250"/>
      <c r="N21" s="29"/>
      <c r="O21" s="29"/>
      <c r="P21" s="29" t="str">
        <f t="shared" si="2"/>
        <v/>
      </c>
      <c r="Q21" s="29" t="str">
        <f t="shared" si="3"/>
        <v/>
      </c>
      <c r="R21" s="41"/>
      <c r="S21" s="283"/>
    </row>
    <row r="22" ht="15" customHeight="1" spans="1:19">
      <c r="A22" s="25"/>
      <c r="B22" s="26"/>
      <c r="C22" s="26"/>
      <c r="D22" s="41"/>
      <c r="E22" s="41"/>
      <c r="F22" s="250"/>
      <c r="G22" s="29" t="str">
        <f t="shared" si="0"/>
        <v/>
      </c>
      <c r="H22" s="28"/>
      <c r="I22" s="277"/>
      <c r="J22" s="278"/>
      <c r="K22" s="29" t="str">
        <f t="shared" si="1"/>
        <v/>
      </c>
      <c r="L22" s="256"/>
      <c r="M22" s="250"/>
      <c r="N22" s="29"/>
      <c r="O22" s="29"/>
      <c r="P22" s="29" t="str">
        <f t="shared" si="2"/>
        <v/>
      </c>
      <c r="Q22" s="29" t="str">
        <f t="shared" si="3"/>
        <v/>
      </c>
      <c r="R22" s="41"/>
      <c r="S22" s="283"/>
    </row>
    <row r="23" ht="15" customHeight="1" spans="1:19">
      <c r="A23" s="25"/>
      <c r="B23" s="26"/>
      <c r="C23" s="26"/>
      <c r="D23" s="41"/>
      <c r="E23" s="41"/>
      <c r="F23" s="250"/>
      <c r="G23" s="29" t="str">
        <f t="shared" si="0"/>
        <v/>
      </c>
      <c r="H23" s="28"/>
      <c r="I23" s="277"/>
      <c r="J23" s="278"/>
      <c r="K23" s="29" t="str">
        <f t="shared" si="1"/>
        <v/>
      </c>
      <c r="L23" s="256"/>
      <c r="M23" s="250"/>
      <c r="N23" s="29"/>
      <c r="O23" s="29"/>
      <c r="P23" s="29" t="str">
        <f t="shared" si="2"/>
        <v/>
      </c>
      <c r="Q23" s="29" t="str">
        <f t="shared" si="3"/>
        <v/>
      </c>
      <c r="R23" s="41"/>
      <c r="S23" s="283"/>
    </row>
    <row r="24" ht="15" customHeight="1" spans="1:19">
      <c r="A24" s="25"/>
      <c r="B24" s="26"/>
      <c r="C24" s="26"/>
      <c r="D24" s="41"/>
      <c r="E24" s="41"/>
      <c r="F24" s="250"/>
      <c r="G24" s="29" t="str">
        <f t="shared" si="0"/>
        <v/>
      </c>
      <c r="H24" s="28"/>
      <c r="I24" s="277"/>
      <c r="J24" s="278"/>
      <c r="K24" s="29" t="str">
        <f t="shared" si="1"/>
        <v/>
      </c>
      <c r="L24" s="256"/>
      <c r="M24" s="250"/>
      <c r="N24" s="29"/>
      <c r="O24" s="29"/>
      <c r="P24" s="29" t="str">
        <f t="shared" si="2"/>
        <v/>
      </c>
      <c r="Q24" s="29" t="str">
        <f t="shared" si="3"/>
        <v/>
      </c>
      <c r="R24" s="41"/>
      <c r="S24" s="283"/>
    </row>
    <row r="25" ht="15" customHeight="1" spans="1:19">
      <c r="A25" s="25"/>
      <c r="B25" s="26"/>
      <c r="C25" s="26"/>
      <c r="D25" s="41"/>
      <c r="E25" s="41"/>
      <c r="F25" s="250"/>
      <c r="G25" s="29" t="str">
        <f t="shared" si="0"/>
        <v/>
      </c>
      <c r="H25" s="28"/>
      <c r="I25" s="277"/>
      <c r="J25" s="278"/>
      <c r="K25" s="29" t="str">
        <f t="shared" si="1"/>
        <v/>
      </c>
      <c r="L25" s="256"/>
      <c r="M25" s="250"/>
      <c r="N25" s="29"/>
      <c r="O25" s="29"/>
      <c r="P25" s="29" t="str">
        <f t="shared" si="2"/>
        <v/>
      </c>
      <c r="Q25" s="29" t="str">
        <f t="shared" si="3"/>
        <v/>
      </c>
      <c r="R25" s="41"/>
      <c r="S25" s="283"/>
    </row>
    <row r="26" ht="15" customHeight="1" spans="1:19">
      <c r="A26" s="25"/>
      <c r="B26" s="26"/>
      <c r="C26" s="26"/>
      <c r="D26" s="41"/>
      <c r="E26" s="41"/>
      <c r="F26" s="250"/>
      <c r="G26" s="29" t="str">
        <f t="shared" si="0"/>
        <v/>
      </c>
      <c r="H26" s="28"/>
      <c r="I26" s="277"/>
      <c r="J26" s="278"/>
      <c r="K26" s="29" t="str">
        <f t="shared" si="1"/>
        <v/>
      </c>
      <c r="L26" s="256"/>
      <c r="M26" s="250"/>
      <c r="N26" s="29"/>
      <c r="O26" s="29"/>
      <c r="P26" s="29" t="str">
        <f t="shared" si="2"/>
        <v/>
      </c>
      <c r="Q26" s="29" t="str">
        <f t="shared" si="3"/>
        <v/>
      </c>
      <c r="R26" s="41"/>
      <c r="S26" s="283"/>
    </row>
    <row r="27" ht="15" customHeight="1" spans="1:19">
      <c r="A27" s="25"/>
      <c r="B27" s="26"/>
      <c r="C27" s="26"/>
      <c r="D27" s="41"/>
      <c r="E27" s="41"/>
      <c r="F27" s="250"/>
      <c r="G27" s="29" t="str">
        <f t="shared" si="0"/>
        <v/>
      </c>
      <c r="H27" s="28"/>
      <c r="I27" s="277"/>
      <c r="J27" s="278"/>
      <c r="K27" s="29" t="str">
        <f t="shared" si="1"/>
        <v/>
      </c>
      <c r="L27" s="256"/>
      <c r="M27" s="250"/>
      <c r="N27" s="29"/>
      <c r="O27" s="29"/>
      <c r="P27" s="29" t="str">
        <f t="shared" si="2"/>
        <v/>
      </c>
      <c r="Q27" s="29" t="str">
        <f t="shared" si="3"/>
        <v/>
      </c>
      <c r="R27" s="41"/>
      <c r="S27" s="283"/>
    </row>
    <row r="28" ht="15" customHeight="1" spans="1:19">
      <c r="A28" s="25"/>
      <c r="B28" s="26"/>
      <c r="C28" s="26"/>
      <c r="D28" s="41"/>
      <c r="E28" s="41"/>
      <c r="F28" s="250"/>
      <c r="G28" s="29" t="str">
        <f t="shared" si="0"/>
        <v/>
      </c>
      <c r="H28" s="28"/>
      <c r="I28" s="277"/>
      <c r="J28" s="278"/>
      <c r="K28" s="29" t="str">
        <f t="shared" si="1"/>
        <v/>
      </c>
      <c r="L28" s="256"/>
      <c r="M28" s="250"/>
      <c r="N28" s="29"/>
      <c r="O28" s="29"/>
      <c r="P28" s="29" t="str">
        <f t="shared" si="2"/>
        <v/>
      </c>
      <c r="Q28" s="29" t="str">
        <f t="shared" si="3"/>
        <v/>
      </c>
      <c r="R28" s="41"/>
      <c r="S28" s="283"/>
    </row>
    <row r="29" ht="15" customHeight="1" spans="1:19">
      <c r="A29" s="98" t="s">
        <v>361</v>
      </c>
      <c r="B29" s="99"/>
      <c r="C29" s="26"/>
      <c r="D29" s="41"/>
      <c r="E29" s="41"/>
      <c r="F29" s="250"/>
      <c r="G29" s="29" t="str">
        <f t="shared" si="0"/>
        <v/>
      </c>
      <c r="H29" s="35">
        <f>SUM(H8:H28)</f>
        <v>0</v>
      </c>
      <c r="I29" s="277"/>
      <c r="J29" s="278"/>
      <c r="K29" s="29" t="str">
        <f t="shared" si="1"/>
        <v/>
      </c>
      <c r="L29" s="37">
        <f>SUM(L8:L28)</f>
        <v>0</v>
      </c>
      <c r="M29" s="250"/>
      <c r="N29" s="29"/>
      <c r="O29" s="37">
        <f>SUM(O8:O28)</f>
        <v>0</v>
      </c>
      <c r="P29" s="37" t="str">
        <f t="shared" si="2"/>
        <v/>
      </c>
      <c r="Q29" s="37" t="str">
        <f t="shared" si="3"/>
        <v/>
      </c>
      <c r="R29" s="41"/>
      <c r="S29" s="283"/>
    </row>
    <row r="30" ht="15" customHeight="1" spans="1:19">
      <c r="A30" s="110" t="s">
        <v>427</v>
      </c>
      <c r="B30" s="110"/>
      <c r="C30" s="26"/>
      <c r="D30" s="41"/>
      <c r="E30" s="41"/>
      <c r="F30" s="76"/>
      <c r="G30" s="256"/>
      <c r="H30" s="28"/>
      <c r="I30" s="277"/>
      <c r="J30" s="279"/>
      <c r="K30" s="256"/>
      <c r="L30" s="256"/>
      <c r="M30" s="76"/>
      <c r="N30" s="29"/>
      <c r="O30" s="29"/>
      <c r="P30" s="29" t="str">
        <f t="shared" si="2"/>
        <v/>
      </c>
      <c r="Q30" s="29" t="str">
        <f t="shared" si="3"/>
        <v/>
      </c>
      <c r="R30" s="41"/>
      <c r="S30" s="283"/>
    </row>
    <row r="31" s="14" customFormat="1" ht="15" customHeight="1" spans="1:19">
      <c r="A31" s="98" t="s">
        <v>364</v>
      </c>
      <c r="B31" s="99"/>
      <c r="C31" s="33"/>
      <c r="D31" s="42"/>
      <c r="E31" s="42"/>
      <c r="F31" s="77"/>
      <c r="G31" s="37"/>
      <c r="H31" s="35">
        <f>H29-H30</f>
        <v>0</v>
      </c>
      <c r="I31" s="280"/>
      <c r="J31" s="77"/>
      <c r="K31" s="37"/>
      <c r="L31" s="37">
        <f>L29-L30</f>
        <v>0</v>
      </c>
      <c r="M31" s="77"/>
      <c r="N31" s="37"/>
      <c r="O31" s="37">
        <f>O29-O30</f>
        <v>0</v>
      </c>
      <c r="P31" s="37" t="str">
        <f t="shared" si="2"/>
        <v/>
      </c>
      <c r="Q31" s="37" t="str">
        <f t="shared" si="3"/>
        <v/>
      </c>
      <c r="R31" s="42"/>
      <c r="S31" s="284"/>
    </row>
    <row r="32" customHeight="1" spans="1:12">
      <c r="A32" s="276"/>
      <c r="B32" s="206"/>
      <c r="J32" s="275"/>
      <c r="L32" s="275"/>
    </row>
    <row r="33" customHeight="1" spans="1:12">
      <c r="A33" s="276"/>
      <c r="J33" s="275"/>
      <c r="L33" s="275"/>
    </row>
  </sheetData>
  <mergeCells count="17">
    <mergeCell ref="A2:R2"/>
    <mergeCell ref="A3:R3"/>
    <mergeCell ref="F6:H6"/>
    <mergeCell ref="J6:L6"/>
    <mergeCell ref="M6:O6"/>
    <mergeCell ref="A29:B29"/>
    <mergeCell ref="A30:B30"/>
    <mergeCell ref="A31:B31"/>
    <mergeCell ref="A6:A7"/>
    <mergeCell ref="B6:B7"/>
    <mergeCell ref="C6:C7"/>
    <mergeCell ref="D6:D7"/>
    <mergeCell ref="I6:I7"/>
    <mergeCell ref="P6:P7"/>
    <mergeCell ref="Q6:Q7"/>
    <mergeCell ref="R6:R7"/>
    <mergeCell ref="S6:S7"/>
  </mergeCells>
  <hyperlinks>
    <hyperlink ref="A1" location="索引目录!E20" display="返回索引页"/>
    <hyperlink ref="B1" location="存货汇总!B15"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Q31"/>
  <sheetViews>
    <sheetView zoomScale="90" zoomScaleNormal="90" workbookViewId="0">
      <pane ySplit="7" topLeftCell="A11" activePane="bottomLeft" state="frozen"/>
      <selection/>
      <selection pane="bottomLeft" activeCell="B1" sqref="B1"/>
    </sheetView>
  </sheetViews>
  <sheetFormatPr defaultColWidth="9" defaultRowHeight="15.75" customHeight="1"/>
  <cols>
    <col min="1" max="1" width="7.625" style="15" customWidth="1"/>
    <col min="2" max="2" width="15.625" style="15" customWidth="1"/>
    <col min="3" max="3" width="12.5" style="15" customWidth="1"/>
    <col min="4" max="4" width="11.25" style="15" customWidth="1"/>
    <col min="5" max="5" width="5.125" style="15" customWidth="1"/>
    <col min="6" max="6" width="9" style="15" hidden="1" customWidth="1" outlineLevel="1"/>
    <col min="7" max="7" width="9" style="252" hidden="1" customWidth="1" outlineLevel="1"/>
    <col min="8" max="8" width="12.75" style="252" hidden="1" customWidth="1" outlineLevel="1"/>
    <col min="9" max="9" width="10.25" style="252" customWidth="1" collapsed="1"/>
    <col min="10" max="10" width="6.75" style="252" customWidth="1"/>
    <col min="11" max="11" width="12.5" style="252" customWidth="1"/>
    <col min="12" max="12" width="8.75" style="15" customWidth="1"/>
    <col min="13" max="13" width="7.75" style="252" customWidth="1"/>
    <col min="14" max="14" width="12.25" style="252" customWidth="1"/>
    <col min="15" max="15" width="9.875" style="252" customWidth="1"/>
    <col min="16" max="16" width="7" style="252" customWidth="1"/>
    <col min="17" max="17" width="6.5" style="15" customWidth="1"/>
    <col min="18" max="16384" width="9" style="15"/>
  </cols>
  <sheetData>
    <row r="1" s="85" customFormat="1" ht="11.25" spans="1:17">
      <c r="A1" s="90" t="s">
        <v>288</v>
      </c>
      <c r="B1" s="90" t="s">
        <v>269</v>
      </c>
      <c r="C1" s="90"/>
      <c r="D1" s="87"/>
      <c r="E1" s="87"/>
      <c r="F1" s="87"/>
      <c r="G1" s="87"/>
      <c r="H1" s="87"/>
      <c r="I1" s="87"/>
      <c r="J1" s="87"/>
      <c r="K1" s="87"/>
      <c r="L1" s="87"/>
      <c r="M1" s="87"/>
      <c r="N1" s="87"/>
      <c r="O1" s="87"/>
      <c r="P1" s="87"/>
      <c r="Q1" s="87"/>
    </row>
    <row r="2" s="12" customFormat="1" ht="30" customHeight="1" spans="1:17">
      <c r="A2" s="19" t="s">
        <v>435</v>
      </c>
      <c r="B2" s="46"/>
      <c r="C2" s="46"/>
      <c r="D2" s="46"/>
      <c r="E2" s="46"/>
      <c r="F2" s="46"/>
      <c r="G2" s="46"/>
      <c r="H2" s="46"/>
      <c r="I2" s="46"/>
      <c r="J2" s="46"/>
      <c r="K2" s="46"/>
      <c r="L2" s="46"/>
      <c r="M2" s="46"/>
      <c r="N2" s="46"/>
      <c r="O2" s="46"/>
      <c r="P2" s="46"/>
      <c r="Q2" s="46"/>
    </row>
    <row r="3" ht="15" customHeight="1" spans="1:17">
      <c r="A3" s="20" t="str">
        <f>CONCATENATE(封面!D9,封面!F9,封面!G9,封面!H9,封面!I9,封面!J9,封面!K9)</f>
        <v>评估基准日：2024年9月30日</v>
      </c>
      <c r="B3" s="20"/>
      <c r="C3" s="20"/>
      <c r="D3" s="20"/>
      <c r="E3" s="20"/>
      <c r="F3" s="20"/>
      <c r="G3" s="20"/>
      <c r="H3" s="20"/>
      <c r="I3" s="20"/>
      <c r="J3" s="20"/>
      <c r="K3" s="38"/>
      <c r="L3" s="38"/>
      <c r="M3" s="38"/>
      <c r="N3" s="38"/>
      <c r="O3" s="38"/>
      <c r="P3" s="38"/>
      <c r="Q3" s="38"/>
    </row>
    <row r="4" ht="15" customHeight="1" spans="1:17">
      <c r="A4" s="20"/>
      <c r="B4" s="20"/>
      <c r="C4" s="20"/>
      <c r="D4" s="20"/>
      <c r="E4" s="20"/>
      <c r="F4" s="20"/>
      <c r="G4" s="20"/>
      <c r="H4" s="20"/>
      <c r="I4" s="20"/>
      <c r="J4" s="20"/>
      <c r="K4" s="39"/>
      <c r="L4" s="38"/>
      <c r="M4" s="38"/>
      <c r="N4" s="38"/>
      <c r="O4" s="38"/>
      <c r="P4" s="38"/>
      <c r="Q4" s="39" t="s">
        <v>436</v>
      </c>
    </row>
    <row r="5" ht="15" customHeight="1" spans="1:17">
      <c r="A5" s="21" t="str">
        <f>封面!D7&amp;封面!F7</f>
        <v>被评估单位：杭州宏逸柳溪旅游发展有限公司</v>
      </c>
      <c r="Q5" s="40" t="s">
        <v>292</v>
      </c>
    </row>
    <row r="6" s="13" customFormat="1" ht="15" customHeight="1" spans="1:17">
      <c r="A6" s="22" t="s">
        <v>293</v>
      </c>
      <c r="B6" s="22" t="s">
        <v>419</v>
      </c>
      <c r="C6" s="22" t="s">
        <v>420</v>
      </c>
      <c r="D6" s="22" t="s">
        <v>437</v>
      </c>
      <c r="E6" s="114" t="s">
        <v>421</v>
      </c>
      <c r="F6" s="22" t="s">
        <v>298</v>
      </c>
      <c r="G6" s="22"/>
      <c r="H6" s="23"/>
      <c r="I6" s="59" t="s">
        <v>299</v>
      </c>
      <c r="J6" s="59"/>
      <c r="K6" s="61"/>
      <c r="L6" s="32" t="s">
        <v>300</v>
      </c>
      <c r="M6" s="123"/>
      <c r="N6" s="33"/>
      <c r="O6" s="57" t="s">
        <v>301</v>
      </c>
      <c r="P6" s="253" t="s">
        <v>302</v>
      </c>
      <c r="Q6" s="22" t="s">
        <v>303</v>
      </c>
    </row>
    <row r="7" s="13" customFormat="1" ht="15" customHeight="1" spans="1:17">
      <c r="A7" s="22"/>
      <c r="B7" s="22"/>
      <c r="C7" s="22"/>
      <c r="D7" s="22"/>
      <c r="E7" s="116"/>
      <c r="F7" s="22" t="s">
        <v>422</v>
      </c>
      <c r="G7" s="253" t="s">
        <v>423</v>
      </c>
      <c r="H7" s="254" t="s">
        <v>424</v>
      </c>
      <c r="I7" s="33" t="s">
        <v>422</v>
      </c>
      <c r="J7" s="22" t="s">
        <v>423</v>
      </c>
      <c r="K7" s="22" t="s">
        <v>424</v>
      </c>
      <c r="L7" s="22" t="s">
        <v>425</v>
      </c>
      <c r="M7" s="22" t="s">
        <v>426</v>
      </c>
      <c r="N7" s="22" t="s">
        <v>424</v>
      </c>
      <c r="O7" s="58"/>
      <c r="P7" s="253"/>
      <c r="Q7" s="22"/>
    </row>
    <row r="8" ht="15" customHeight="1" spans="1:17">
      <c r="A8" s="25"/>
      <c r="B8" s="110"/>
      <c r="C8" s="110"/>
      <c r="D8" s="25"/>
      <c r="E8" s="255"/>
      <c r="F8" s="250"/>
      <c r="G8" s="29" t="str">
        <f>IF(F8=0,"",H8/F8)</f>
        <v/>
      </c>
      <c r="H8" s="28"/>
      <c r="I8" s="257"/>
      <c r="J8" s="29"/>
      <c r="K8" s="207"/>
      <c r="L8" s="250"/>
      <c r="M8" s="29"/>
      <c r="N8" s="29"/>
      <c r="O8" s="67" t="str">
        <f>IF(OR(AND(K8=0,N8=0),N8=0),"",N8-K8)</f>
        <v/>
      </c>
      <c r="P8" s="67" t="str">
        <f>IF(ISERROR(O8/K8),"",O8/ABS(K8)*100)</f>
        <v/>
      </c>
      <c r="Q8" s="41"/>
    </row>
    <row r="9" ht="15" customHeight="1" spans="1:17">
      <c r="A9" s="25"/>
      <c r="B9" s="26"/>
      <c r="C9" s="26"/>
      <c r="D9" s="25"/>
      <c r="E9" s="41"/>
      <c r="F9" s="250"/>
      <c r="G9" s="29" t="str">
        <f t="shared" ref="G9:G25" si="0">IF(F9=0,"",H9/F9)</f>
        <v/>
      </c>
      <c r="H9" s="28"/>
      <c r="I9" s="257"/>
      <c r="J9" s="29" t="str">
        <f t="shared" ref="J9:J29" si="1">IF(I9=0,"",K9/I9)</f>
        <v/>
      </c>
      <c r="K9" s="256"/>
      <c r="L9" s="250"/>
      <c r="M9" s="29"/>
      <c r="N9" s="29"/>
      <c r="O9" s="29" t="str">
        <f t="shared" ref="O9:O31" si="2">IF(OR(AND(K9=0,N9=0),N9=0),"",N9-K9)</f>
        <v/>
      </c>
      <c r="P9" s="29" t="str">
        <f t="shared" ref="P9:P31" si="3">IF(ISERROR(O9/K9),"",O9/ABS(K9)*100)</f>
        <v/>
      </c>
      <c r="Q9" s="41"/>
    </row>
    <row r="10" ht="15" customHeight="1" spans="1:17">
      <c r="A10" s="25"/>
      <c r="B10" s="26"/>
      <c r="C10" s="26"/>
      <c r="D10" s="25"/>
      <c r="E10" s="41"/>
      <c r="F10" s="250"/>
      <c r="G10" s="29" t="str">
        <f t="shared" si="0"/>
        <v/>
      </c>
      <c r="H10" s="28"/>
      <c r="I10" s="257"/>
      <c r="J10" s="29" t="str">
        <f t="shared" si="1"/>
        <v/>
      </c>
      <c r="K10" s="256"/>
      <c r="L10" s="250"/>
      <c r="M10" s="29"/>
      <c r="N10" s="29"/>
      <c r="O10" s="29" t="str">
        <f t="shared" si="2"/>
        <v/>
      </c>
      <c r="P10" s="29" t="str">
        <f t="shared" si="3"/>
        <v/>
      </c>
      <c r="Q10" s="41"/>
    </row>
    <row r="11" ht="15" customHeight="1" spans="1:17">
      <c r="A11" s="25"/>
      <c r="B11" s="26"/>
      <c r="C11" s="26"/>
      <c r="D11" s="25"/>
      <c r="E11" s="41"/>
      <c r="F11" s="250"/>
      <c r="G11" s="29" t="str">
        <f t="shared" si="0"/>
        <v/>
      </c>
      <c r="H11" s="28"/>
      <c r="I11" s="257"/>
      <c r="J11" s="29" t="str">
        <f t="shared" si="1"/>
        <v/>
      </c>
      <c r="K11" s="256"/>
      <c r="L11" s="250"/>
      <c r="M11" s="29"/>
      <c r="N11" s="29"/>
      <c r="O11" s="29" t="str">
        <f t="shared" si="2"/>
        <v/>
      </c>
      <c r="P11" s="29" t="str">
        <f t="shared" si="3"/>
        <v/>
      </c>
      <c r="Q11" s="41"/>
    </row>
    <row r="12" ht="15" customHeight="1" spans="1:17">
      <c r="A12" s="25"/>
      <c r="B12" s="26"/>
      <c r="C12" s="26"/>
      <c r="D12" s="25"/>
      <c r="E12" s="41"/>
      <c r="F12" s="250"/>
      <c r="G12" s="29" t="str">
        <f t="shared" si="0"/>
        <v/>
      </c>
      <c r="H12" s="28"/>
      <c r="I12" s="257"/>
      <c r="J12" s="29" t="str">
        <f t="shared" si="1"/>
        <v/>
      </c>
      <c r="K12" s="256"/>
      <c r="L12" s="250"/>
      <c r="M12" s="29"/>
      <c r="N12" s="29"/>
      <c r="O12" s="29" t="str">
        <f t="shared" si="2"/>
        <v/>
      </c>
      <c r="P12" s="29" t="str">
        <f t="shared" si="3"/>
        <v/>
      </c>
      <c r="Q12" s="41"/>
    </row>
    <row r="13" ht="15" customHeight="1" spans="1:17">
      <c r="A13" s="25"/>
      <c r="B13" s="26"/>
      <c r="C13" s="26"/>
      <c r="D13" s="25"/>
      <c r="E13" s="41"/>
      <c r="F13" s="250"/>
      <c r="G13" s="29" t="str">
        <f t="shared" si="0"/>
        <v/>
      </c>
      <c r="H13" s="28"/>
      <c r="I13" s="257"/>
      <c r="J13" s="29" t="str">
        <f t="shared" si="1"/>
        <v/>
      </c>
      <c r="K13" s="256"/>
      <c r="L13" s="250"/>
      <c r="M13" s="29"/>
      <c r="N13" s="29"/>
      <c r="O13" s="29" t="str">
        <f t="shared" si="2"/>
        <v/>
      </c>
      <c r="P13" s="29" t="str">
        <f t="shared" si="3"/>
        <v/>
      </c>
      <c r="Q13" s="41"/>
    </row>
    <row r="14" ht="15" customHeight="1" spans="1:17">
      <c r="A14" s="25"/>
      <c r="B14" s="26"/>
      <c r="C14" s="26"/>
      <c r="D14" s="25"/>
      <c r="E14" s="41"/>
      <c r="F14" s="250"/>
      <c r="G14" s="29" t="str">
        <f t="shared" si="0"/>
        <v/>
      </c>
      <c r="H14" s="28"/>
      <c r="I14" s="257"/>
      <c r="J14" s="29" t="str">
        <f t="shared" si="1"/>
        <v/>
      </c>
      <c r="K14" s="256"/>
      <c r="L14" s="250"/>
      <c r="M14" s="29"/>
      <c r="N14" s="29"/>
      <c r="O14" s="29" t="str">
        <f t="shared" si="2"/>
        <v/>
      </c>
      <c r="P14" s="29" t="str">
        <f t="shared" si="3"/>
        <v/>
      </c>
      <c r="Q14" s="41"/>
    </row>
    <row r="15" ht="15" customHeight="1" spans="1:17">
      <c r="A15" s="25"/>
      <c r="B15" s="26"/>
      <c r="C15" s="26"/>
      <c r="D15" s="25"/>
      <c r="E15" s="41"/>
      <c r="F15" s="250"/>
      <c r="G15" s="29" t="str">
        <f t="shared" si="0"/>
        <v/>
      </c>
      <c r="H15" s="28"/>
      <c r="I15" s="257"/>
      <c r="J15" s="29" t="str">
        <f t="shared" si="1"/>
        <v/>
      </c>
      <c r="K15" s="256"/>
      <c r="L15" s="250"/>
      <c r="M15" s="29"/>
      <c r="N15" s="29"/>
      <c r="O15" s="29" t="str">
        <f t="shared" si="2"/>
        <v/>
      </c>
      <c r="P15" s="29" t="str">
        <f t="shared" si="3"/>
        <v/>
      </c>
      <c r="Q15" s="41"/>
    </row>
    <row r="16" ht="15" customHeight="1" spans="1:17">
      <c r="A16" s="25"/>
      <c r="B16" s="26"/>
      <c r="C16" s="26"/>
      <c r="D16" s="25"/>
      <c r="E16" s="41"/>
      <c r="F16" s="250"/>
      <c r="G16" s="29" t="str">
        <f t="shared" si="0"/>
        <v/>
      </c>
      <c r="H16" s="28"/>
      <c r="I16" s="257"/>
      <c r="J16" s="29" t="str">
        <f t="shared" si="1"/>
        <v/>
      </c>
      <c r="K16" s="256"/>
      <c r="L16" s="250"/>
      <c r="M16" s="29"/>
      <c r="N16" s="29"/>
      <c r="O16" s="29" t="str">
        <f t="shared" si="2"/>
        <v/>
      </c>
      <c r="P16" s="29" t="str">
        <f t="shared" si="3"/>
        <v/>
      </c>
      <c r="Q16" s="41"/>
    </row>
    <row r="17" ht="15" customHeight="1" spans="1:17">
      <c r="A17" s="25"/>
      <c r="B17" s="26"/>
      <c r="C17" s="26"/>
      <c r="D17" s="25"/>
      <c r="E17" s="41"/>
      <c r="F17" s="250"/>
      <c r="G17" s="29" t="str">
        <f t="shared" si="0"/>
        <v/>
      </c>
      <c r="H17" s="28"/>
      <c r="I17" s="257"/>
      <c r="J17" s="29" t="str">
        <f t="shared" si="1"/>
        <v/>
      </c>
      <c r="K17" s="256"/>
      <c r="L17" s="250"/>
      <c r="M17" s="29"/>
      <c r="N17" s="29"/>
      <c r="O17" s="29" t="str">
        <f t="shared" si="2"/>
        <v/>
      </c>
      <c r="P17" s="29" t="str">
        <f t="shared" si="3"/>
        <v/>
      </c>
      <c r="Q17" s="41"/>
    </row>
    <row r="18" ht="15" customHeight="1" spans="1:17">
      <c r="A18" s="25"/>
      <c r="B18" s="26"/>
      <c r="C18" s="26"/>
      <c r="D18" s="25"/>
      <c r="E18" s="41"/>
      <c r="F18" s="250"/>
      <c r="G18" s="29" t="str">
        <f t="shared" si="0"/>
        <v/>
      </c>
      <c r="H18" s="28"/>
      <c r="I18" s="257"/>
      <c r="J18" s="29" t="str">
        <f t="shared" si="1"/>
        <v/>
      </c>
      <c r="K18" s="256"/>
      <c r="L18" s="250"/>
      <c r="M18" s="29"/>
      <c r="N18" s="29"/>
      <c r="O18" s="29" t="str">
        <f t="shared" si="2"/>
        <v/>
      </c>
      <c r="P18" s="29" t="str">
        <f t="shared" si="3"/>
        <v/>
      </c>
      <c r="Q18" s="41"/>
    </row>
    <row r="19" ht="15" customHeight="1" spans="1:17">
      <c r="A19" s="25"/>
      <c r="B19" s="26"/>
      <c r="C19" s="26"/>
      <c r="D19" s="25"/>
      <c r="E19" s="41"/>
      <c r="F19" s="250"/>
      <c r="G19" s="29" t="str">
        <f t="shared" si="0"/>
        <v/>
      </c>
      <c r="H19" s="28"/>
      <c r="I19" s="257"/>
      <c r="J19" s="29" t="str">
        <f t="shared" si="1"/>
        <v/>
      </c>
      <c r="K19" s="256"/>
      <c r="L19" s="250"/>
      <c r="M19" s="29"/>
      <c r="N19" s="29"/>
      <c r="O19" s="29" t="str">
        <f t="shared" si="2"/>
        <v/>
      </c>
      <c r="P19" s="29" t="str">
        <f t="shared" si="3"/>
        <v/>
      </c>
      <c r="Q19" s="41"/>
    </row>
    <row r="20" ht="15" customHeight="1" spans="1:17">
      <c r="A20" s="25"/>
      <c r="B20" s="26"/>
      <c r="C20" s="26"/>
      <c r="D20" s="25"/>
      <c r="E20" s="41"/>
      <c r="F20" s="250"/>
      <c r="G20" s="29" t="str">
        <f t="shared" si="0"/>
        <v/>
      </c>
      <c r="H20" s="28"/>
      <c r="I20" s="257"/>
      <c r="J20" s="29" t="str">
        <f t="shared" si="1"/>
        <v/>
      </c>
      <c r="K20" s="256"/>
      <c r="L20" s="250"/>
      <c r="M20" s="29"/>
      <c r="N20" s="29"/>
      <c r="O20" s="29" t="str">
        <f t="shared" si="2"/>
        <v/>
      </c>
      <c r="P20" s="29" t="str">
        <f t="shared" si="3"/>
        <v/>
      </c>
      <c r="Q20" s="41"/>
    </row>
    <row r="21" ht="15" customHeight="1" spans="1:17">
      <c r="A21" s="25"/>
      <c r="B21" s="26"/>
      <c r="C21" s="26"/>
      <c r="D21" s="25"/>
      <c r="E21" s="41"/>
      <c r="F21" s="250"/>
      <c r="G21" s="29" t="str">
        <f t="shared" si="0"/>
        <v/>
      </c>
      <c r="H21" s="28"/>
      <c r="I21" s="257"/>
      <c r="J21" s="29" t="str">
        <f t="shared" si="1"/>
        <v/>
      </c>
      <c r="K21" s="256"/>
      <c r="L21" s="250"/>
      <c r="M21" s="29"/>
      <c r="N21" s="29"/>
      <c r="O21" s="29" t="str">
        <f t="shared" si="2"/>
        <v/>
      </c>
      <c r="P21" s="29" t="str">
        <f t="shared" si="3"/>
        <v/>
      </c>
      <c r="Q21" s="41"/>
    </row>
    <row r="22" ht="15" customHeight="1" spans="1:17">
      <c r="A22" s="25"/>
      <c r="B22" s="26"/>
      <c r="C22" s="26"/>
      <c r="D22" s="25"/>
      <c r="E22" s="41"/>
      <c r="F22" s="250"/>
      <c r="G22" s="29" t="str">
        <f t="shared" si="0"/>
        <v/>
      </c>
      <c r="H22" s="28"/>
      <c r="I22" s="257"/>
      <c r="J22" s="29" t="str">
        <f t="shared" si="1"/>
        <v/>
      </c>
      <c r="K22" s="256"/>
      <c r="L22" s="250"/>
      <c r="M22" s="29"/>
      <c r="N22" s="29"/>
      <c r="O22" s="29" t="str">
        <f t="shared" si="2"/>
        <v/>
      </c>
      <c r="P22" s="29" t="str">
        <f t="shared" si="3"/>
        <v/>
      </c>
      <c r="Q22" s="41"/>
    </row>
    <row r="23" ht="15" customHeight="1" spans="1:17">
      <c r="A23" s="25"/>
      <c r="B23" s="26"/>
      <c r="C23" s="26"/>
      <c r="D23" s="25"/>
      <c r="E23" s="41"/>
      <c r="F23" s="250"/>
      <c r="G23" s="29" t="str">
        <f t="shared" si="0"/>
        <v/>
      </c>
      <c r="H23" s="28"/>
      <c r="I23" s="257"/>
      <c r="J23" s="29" t="str">
        <f t="shared" si="1"/>
        <v/>
      </c>
      <c r="K23" s="256"/>
      <c r="L23" s="250"/>
      <c r="M23" s="29"/>
      <c r="N23" s="29"/>
      <c r="O23" s="29" t="str">
        <f t="shared" si="2"/>
        <v/>
      </c>
      <c r="P23" s="29" t="str">
        <f t="shared" si="3"/>
        <v/>
      </c>
      <c r="Q23" s="41"/>
    </row>
    <row r="24" ht="15" customHeight="1" spans="1:17">
      <c r="A24" s="25"/>
      <c r="B24" s="26"/>
      <c r="C24" s="26"/>
      <c r="D24" s="25"/>
      <c r="E24" s="41"/>
      <c r="F24" s="250"/>
      <c r="G24" s="29" t="str">
        <f t="shared" si="0"/>
        <v/>
      </c>
      <c r="H24" s="28"/>
      <c r="I24" s="257"/>
      <c r="J24" s="29" t="str">
        <f t="shared" si="1"/>
        <v/>
      </c>
      <c r="K24" s="256"/>
      <c r="L24" s="250"/>
      <c r="M24" s="29"/>
      <c r="N24" s="29"/>
      <c r="O24" s="29" t="str">
        <f t="shared" si="2"/>
        <v/>
      </c>
      <c r="P24" s="29" t="str">
        <f t="shared" si="3"/>
        <v/>
      </c>
      <c r="Q24" s="41"/>
    </row>
    <row r="25" ht="15" customHeight="1" spans="1:17">
      <c r="A25" s="25"/>
      <c r="B25" s="26"/>
      <c r="C25" s="26"/>
      <c r="D25" s="25"/>
      <c r="E25" s="41"/>
      <c r="F25" s="250"/>
      <c r="G25" s="29" t="str">
        <f t="shared" si="0"/>
        <v/>
      </c>
      <c r="H25" s="28"/>
      <c r="I25" s="257"/>
      <c r="J25" s="29" t="str">
        <f t="shared" si="1"/>
        <v/>
      </c>
      <c r="K25" s="256"/>
      <c r="L25" s="250"/>
      <c r="M25" s="29"/>
      <c r="N25" s="29"/>
      <c r="O25" s="29" t="str">
        <f t="shared" si="2"/>
        <v/>
      </c>
      <c r="P25" s="29" t="str">
        <f t="shared" si="3"/>
        <v/>
      </c>
      <c r="Q25" s="41"/>
    </row>
    <row r="26" ht="15" customHeight="1" spans="1:17">
      <c r="A26" s="25"/>
      <c r="B26" s="26"/>
      <c r="C26" s="26"/>
      <c r="D26" s="25"/>
      <c r="E26" s="41"/>
      <c r="F26" s="250"/>
      <c r="G26" s="29" t="str">
        <f t="shared" ref="G26:G29" si="4">IF(F26=0,"",H26/F26)</f>
        <v/>
      </c>
      <c r="H26" s="28"/>
      <c r="I26" s="257"/>
      <c r="J26" s="29" t="str">
        <f t="shared" si="1"/>
        <v/>
      </c>
      <c r="K26" s="256"/>
      <c r="L26" s="250"/>
      <c r="M26" s="29"/>
      <c r="N26" s="29"/>
      <c r="O26" s="29" t="str">
        <f t="shared" si="2"/>
        <v/>
      </c>
      <c r="P26" s="29" t="str">
        <f t="shared" si="3"/>
        <v/>
      </c>
      <c r="Q26" s="41"/>
    </row>
    <row r="27" ht="15" customHeight="1" spans="1:17">
      <c r="A27" s="25"/>
      <c r="B27" s="26"/>
      <c r="C27" s="26"/>
      <c r="D27" s="25"/>
      <c r="E27" s="41"/>
      <c r="F27" s="250"/>
      <c r="G27" s="29" t="str">
        <f t="shared" si="4"/>
        <v/>
      </c>
      <c r="H27" s="28"/>
      <c r="I27" s="257"/>
      <c r="J27" s="29" t="str">
        <f t="shared" si="1"/>
        <v/>
      </c>
      <c r="K27" s="256"/>
      <c r="L27" s="250"/>
      <c r="M27" s="29"/>
      <c r="N27" s="29"/>
      <c r="O27" s="29" t="str">
        <f t="shared" si="2"/>
        <v/>
      </c>
      <c r="P27" s="29" t="str">
        <f t="shared" si="3"/>
        <v/>
      </c>
      <c r="Q27" s="41"/>
    </row>
    <row r="28" ht="15" customHeight="1" spans="1:17">
      <c r="A28" s="25"/>
      <c r="B28" s="26"/>
      <c r="C28" s="26"/>
      <c r="D28" s="25"/>
      <c r="E28" s="41"/>
      <c r="F28" s="250"/>
      <c r="G28" s="29" t="str">
        <f t="shared" si="4"/>
        <v/>
      </c>
      <c r="H28" s="28"/>
      <c r="I28" s="257"/>
      <c r="J28" s="29" t="str">
        <f t="shared" si="1"/>
        <v/>
      </c>
      <c r="K28" s="256"/>
      <c r="L28" s="250"/>
      <c r="M28" s="29"/>
      <c r="N28" s="29"/>
      <c r="O28" s="29" t="str">
        <f t="shared" si="2"/>
        <v/>
      </c>
      <c r="P28" s="29" t="str">
        <f t="shared" si="3"/>
        <v/>
      </c>
      <c r="Q28" s="41"/>
    </row>
    <row r="29" ht="15" customHeight="1" spans="1:17">
      <c r="A29" s="98" t="s">
        <v>361</v>
      </c>
      <c r="B29" s="99"/>
      <c r="C29" s="26"/>
      <c r="D29" s="25"/>
      <c r="E29" s="41"/>
      <c r="F29" s="250"/>
      <c r="G29" s="29" t="str">
        <f t="shared" si="4"/>
        <v/>
      </c>
      <c r="H29" s="35">
        <f>SUM(H8:H28)</f>
        <v>0</v>
      </c>
      <c r="I29" s="274"/>
      <c r="J29" s="29" t="str">
        <f t="shared" si="1"/>
        <v/>
      </c>
      <c r="K29" s="37">
        <f>SUM(K8:K28)</f>
        <v>0</v>
      </c>
      <c r="L29" s="250"/>
      <c r="M29" s="29"/>
      <c r="N29" s="37">
        <f>SUM(N8:N28)</f>
        <v>0</v>
      </c>
      <c r="O29" s="37" t="str">
        <f t="shared" si="2"/>
        <v/>
      </c>
      <c r="P29" s="37" t="str">
        <f t="shared" si="3"/>
        <v/>
      </c>
      <c r="Q29" s="41"/>
    </row>
    <row r="30" ht="15" customHeight="1" spans="1:17">
      <c r="A30" s="110" t="s">
        <v>427</v>
      </c>
      <c r="B30" s="110"/>
      <c r="C30" s="26"/>
      <c r="D30" s="25"/>
      <c r="E30" s="41"/>
      <c r="F30" s="76"/>
      <c r="G30" s="256"/>
      <c r="H30" s="28"/>
      <c r="I30" s="265"/>
      <c r="J30" s="256"/>
      <c r="K30" s="256"/>
      <c r="L30" s="76"/>
      <c r="M30" s="29"/>
      <c r="N30" s="29"/>
      <c r="O30" s="29" t="str">
        <f t="shared" si="2"/>
        <v/>
      </c>
      <c r="P30" s="29" t="str">
        <f t="shared" si="3"/>
        <v/>
      </c>
      <c r="Q30" s="41"/>
    </row>
    <row r="31" s="14" customFormat="1" ht="15" customHeight="1" spans="1:17">
      <c r="A31" s="98" t="s">
        <v>364</v>
      </c>
      <c r="B31" s="99"/>
      <c r="C31" s="33"/>
      <c r="D31" s="22"/>
      <c r="E31" s="42"/>
      <c r="F31" s="77"/>
      <c r="G31" s="37"/>
      <c r="H31" s="35">
        <f>H29-H30</f>
        <v>0</v>
      </c>
      <c r="I31" s="125"/>
      <c r="J31" s="37"/>
      <c r="K31" s="37">
        <f>K29-K30</f>
        <v>0</v>
      </c>
      <c r="L31" s="77"/>
      <c r="M31" s="37"/>
      <c r="N31" s="37">
        <f>N29-N30</f>
        <v>0</v>
      </c>
      <c r="O31" s="37" t="str">
        <f t="shared" si="2"/>
        <v/>
      </c>
      <c r="P31" s="37" t="str">
        <f t="shared" si="3"/>
        <v/>
      </c>
      <c r="Q31" s="42"/>
    </row>
  </sheetData>
  <mergeCells count="16">
    <mergeCell ref="A2:Q2"/>
    <mergeCell ref="A3:Q3"/>
    <mergeCell ref="F6:H6"/>
    <mergeCell ref="I6:K6"/>
    <mergeCell ref="L6:N6"/>
    <mergeCell ref="A29:B29"/>
    <mergeCell ref="A30:B30"/>
    <mergeCell ref="A31:B31"/>
    <mergeCell ref="A6:A7"/>
    <mergeCell ref="B6:B7"/>
    <mergeCell ref="C6:C7"/>
    <mergeCell ref="D6:D7"/>
    <mergeCell ref="E6:E7"/>
    <mergeCell ref="O6:O7"/>
    <mergeCell ref="P6:P7"/>
    <mergeCell ref="Q6:Q7"/>
  </mergeCells>
  <hyperlinks>
    <hyperlink ref="A1" location="索引目录!E21" display="返回索引页"/>
    <hyperlink ref="B1" location="存货汇总!B18"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G515"/>
  <sheetViews>
    <sheetView zoomScale="90" zoomScaleNormal="90" workbookViewId="0">
      <pane ySplit="7" topLeftCell="A305" activePane="bottomLeft" state="frozen"/>
      <selection/>
      <selection pane="bottomLeft" activeCell="K488" sqref="K488"/>
    </sheetView>
  </sheetViews>
  <sheetFormatPr defaultColWidth="9" defaultRowHeight="15.75" customHeight="1" outlineLevelCol="6"/>
  <cols>
    <col min="1" max="1" width="7.625" style="15" customWidth="1"/>
    <col min="2" max="2" width="29.125" style="15" customWidth="1"/>
    <col min="3" max="3" width="13.875" style="15" customWidth="1"/>
    <col min="4" max="4" width="17.125" style="15" customWidth="1"/>
    <col min="5" max="5" width="8.25" style="15" customWidth="1"/>
    <col min="6" max="6" width="10.125" style="15" customWidth="1"/>
    <col min="7" max="7" width="8.75" style="15" customWidth="1"/>
    <col min="8" max="16384" width="9" style="15"/>
  </cols>
  <sheetData>
    <row r="1" s="85" customFormat="1" ht="11.25" spans="1:6">
      <c r="A1" s="90" t="s">
        <v>288</v>
      </c>
      <c r="B1" s="90" t="s">
        <v>269</v>
      </c>
      <c r="C1" s="90"/>
      <c r="D1" s="87"/>
      <c r="E1" s="87"/>
      <c r="F1" s="87"/>
    </row>
    <row r="2" s="12" customFormat="1" ht="30" customHeight="1" spans="1:6">
      <c r="A2" s="19" t="s">
        <v>438</v>
      </c>
      <c r="B2" s="19"/>
      <c r="C2" s="19"/>
      <c r="D2" s="19"/>
      <c r="E2" s="19"/>
      <c r="F2" s="19"/>
    </row>
    <row r="3" ht="15" customHeight="1" spans="1:6">
      <c r="A3" s="20" t="str">
        <f>CONCATENATE(封面!D9,封面!F9,封面!G9,封面!H9,封面!I9,封面!J9,封面!K9)</f>
        <v>评估基准日：2024年9月30日</v>
      </c>
      <c r="B3" s="20"/>
      <c r="C3" s="20"/>
      <c r="D3" s="20"/>
      <c r="E3" s="20"/>
      <c r="F3" s="38"/>
    </row>
    <row r="4" ht="15" customHeight="1" spans="1:7">
      <c r="A4" s="20"/>
      <c r="B4" s="20"/>
      <c r="C4" s="20"/>
      <c r="D4" s="20"/>
      <c r="E4" s="20"/>
      <c r="F4" s="39" t="s">
        <v>439</v>
      </c>
      <c r="G4" s="39"/>
    </row>
    <row r="5" ht="15" customHeight="1" spans="1:6">
      <c r="A5" s="21" t="str">
        <f>封面!D7&amp;封面!F7</f>
        <v>被评估单位：杭州宏逸柳溪旅游发展有限公司</v>
      </c>
      <c r="F5" s="40" t="s">
        <v>292</v>
      </c>
    </row>
    <row r="6" s="13" customFormat="1" ht="15" customHeight="1" spans="1:7">
      <c r="A6" s="22" t="s">
        <v>293</v>
      </c>
      <c r="B6" s="22" t="s">
        <v>440</v>
      </c>
      <c r="C6" s="22" t="s">
        <v>420</v>
      </c>
      <c r="D6" s="114" t="s">
        <v>421</v>
      </c>
      <c r="E6" s="59" t="s">
        <v>299</v>
      </c>
      <c r="F6" s="22" t="s">
        <v>303</v>
      </c>
      <c r="G6" s="22" t="s">
        <v>431</v>
      </c>
    </row>
    <row r="7" s="13" customFormat="1" ht="15" customHeight="1" spans="1:7">
      <c r="A7" s="22"/>
      <c r="B7" s="22"/>
      <c r="C7" s="22"/>
      <c r="D7" s="116"/>
      <c r="E7" s="33" t="s">
        <v>422</v>
      </c>
      <c r="F7" s="22"/>
      <c r="G7" s="22"/>
    </row>
    <row r="8" s="259" customFormat="1" ht="15" customHeight="1" spans="1:7">
      <c r="A8" s="25">
        <v>1</v>
      </c>
      <c r="B8" s="266" t="s">
        <v>441</v>
      </c>
      <c r="C8" s="260" t="s">
        <v>442</v>
      </c>
      <c r="D8" s="41" t="s">
        <v>443</v>
      </c>
      <c r="E8" s="257">
        <v>273</v>
      </c>
      <c r="F8" s="267" t="s">
        <v>444</v>
      </c>
      <c r="G8" s="66"/>
    </row>
    <row r="9" ht="15" customHeight="1" spans="1:7">
      <c r="A9" s="25">
        <v>2</v>
      </c>
      <c r="B9" s="268" t="s">
        <v>445</v>
      </c>
      <c r="C9" s="26" t="s">
        <v>446</v>
      </c>
      <c r="D9" s="41" t="s">
        <v>443</v>
      </c>
      <c r="E9" s="257">
        <v>300</v>
      </c>
      <c r="F9" s="267" t="s">
        <v>444</v>
      </c>
      <c r="G9" s="41"/>
    </row>
    <row r="10" ht="15" customHeight="1" spans="1:7">
      <c r="A10" s="25">
        <v>3</v>
      </c>
      <c r="B10" s="268" t="s">
        <v>447</v>
      </c>
      <c r="C10" s="26" t="s">
        <v>448</v>
      </c>
      <c r="D10" s="41" t="s">
        <v>449</v>
      </c>
      <c r="E10" s="257">
        <v>99</v>
      </c>
      <c r="F10" s="267" t="s">
        <v>444</v>
      </c>
      <c r="G10" s="41"/>
    </row>
    <row r="11" ht="15" customHeight="1" spans="1:7">
      <c r="A11" s="25">
        <v>4</v>
      </c>
      <c r="B11" s="268" t="s">
        <v>450</v>
      </c>
      <c r="C11" s="26" t="s">
        <v>448</v>
      </c>
      <c r="D11" s="41" t="s">
        <v>449</v>
      </c>
      <c r="E11" s="257">
        <v>19</v>
      </c>
      <c r="F11" s="267" t="s">
        <v>444</v>
      </c>
      <c r="G11" s="41"/>
    </row>
    <row r="12" ht="15" customHeight="1" spans="1:7">
      <c r="A12" s="25">
        <v>5</v>
      </c>
      <c r="B12" s="268" t="s">
        <v>451</v>
      </c>
      <c r="C12" s="26" t="s">
        <v>448</v>
      </c>
      <c r="D12" s="41" t="s">
        <v>449</v>
      </c>
      <c r="E12" s="257">
        <v>3</v>
      </c>
      <c r="F12" s="267" t="s">
        <v>444</v>
      </c>
      <c r="G12" s="41"/>
    </row>
    <row r="13" ht="15" customHeight="1" spans="1:7">
      <c r="A13" s="25">
        <v>6</v>
      </c>
      <c r="B13" s="268" t="s">
        <v>452</v>
      </c>
      <c r="C13" s="26" t="s">
        <v>448</v>
      </c>
      <c r="D13" s="41" t="s">
        <v>449</v>
      </c>
      <c r="E13" s="257">
        <v>4</v>
      </c>
      <c r="F13" s="267" t="s">
        <v>444</v>
      </c>
      <c r="G13" s="41"/>
    </row>
    <row r="14" ht="15" customHeight="1" spans="1:7">
      <c r="A14" s="25">
        <v>7</v>
      </c>
      <c r="B14" s="268" t="s">
        <v>453</v>
      </c>
      <c r="C14" s="26" t="s">
        <v>454</v>
      </c>
      <c r="D14" s="41" t="s">
        <v>455</v>
      </c>
      <c r="E14" s="257">
        <v>3</v>
      </c>
      <c r="F14" s="267" t="s">
        <v>444</v>
      </c>
      <c r="G14" s="41"/>
    </row>
    <row r="15" ht="15" customHeight="1" spans="1:7">
      <c r="A15" s="25">
        <v>8</v>
      </c>
      <c r="B15" s="268" t="s">
        <v>456</v>
      </c>
      <c r="C15" s="26" t="s">
        <v>454</v>
      </c>
      <c r="D15" s="41" t="s">
        <v>455</v>
      </c>
      <c r="E15" s="257">
        <v>8</v>
      </c>
      <c r="F15" s="267" t="s">
        <v>444</v>
      </c>
      <c r="G15" s="41"/>
    </row>
    <row r="16" ht="15" customHeight="1" spans="1:7">
      <c r="A16" s="25">
        <v>9</v>
      </c>
      <c r="B16" s="268" t="s">
        <v>457</v>
      </c>
      <c r="C16" s="26" t="s">
        <v>454</v>
      </c>
      <c r="D16" s="41" t="s">
        <v>455</v>
      </c>
      <c r="E16" s="257">
        <v>4</v>
      </c>
      <c r="F16" s="267" t="s">
        <v>444</v>
      </c>
      <c r="G16" s="41"/>
    </row>
    <row r="17" ht="15" customHeight="1" spans="1:7">
      <c r="A17" s="25">
        <v>10</v>
      </c>
      <c r="B17" s="268" t="s">
        <v>458</v>
      </c>
      <c r="C17" s="26" t="s">
        <v>454</v>
      </c>
      <c r="D17" s="41" t="s">
        <v>455</v>
      </c>
      <c r="E17" s="257">
        <v>4</v>
      </c>
      <c r="F17" s="267" t="s">
        <v>444</v>
      </c>
      <c r="G17" s="41"/>
    </row>
    <row r="18" ht="15" customHeight="1" spans="1:7">
      <c r="A18" s="25">
        <v>11</v>
      </c>
      <c r="B18" s="268" t="s">
        <v>459</v>
      </c>
      <c r="C18" s="26" t="s">
        <v>446</v>
      </c>
      <c r="D18" s="41" t="s">
        <v>443</v>
      </c>
      <c r="E18" s="257">
        <v>283</v>
      </c>
      <c r="F18" s="267" t="s">
        <v>444</v>
      </c>
      <c r="G18" s="41"/>
    </row>
    <row r="19" ht="15" customHeight="1" spans="1:7">
      <c r="A19" s="25">
        <v>12</v>
      </c>
      <c r="B19" s="268" t="s">
        <v>460</v>
      </c>
      <c r="C19" s="26" t="s">
        <v>446</v>
      </c>
      <c r="D19" s="41" t="s">
        <v>443</v>
      </c>
      <c r="E19" s="257">
        <v>276</v>
      </c>
      <c r="F19" s="267" t="s">
        <v>444</v>
      </c>
      <c r="G19" s="41"/>
    </row>
    <row r="20" ht="15" customHeight="1" spans="1:7">
      <c r="A20" s="25">
        <v>13</v>
      </c>
      <c r="B20" s="268" t="s">
        <v>461</v>
      </c>
      <c r="C20" s="26" t="s">
        <v>446</v>
      </c>
      <c r="D20" s="41" t="s">
        <v>443</v>
      </c>
      <c r="E20" s="257">
        <v>283</v>
      </c>
      <c r="F20" s="267" t="s">
        <v>444</v>
      </c>
      <c r="G20" s="41"/>
    </row>
    <row r="21" ht="15" customHeight="1" spans="1:7">
      <c r="A21" s="25">
        <v>14</v>
      </c>
      <c r="B21" s="268" t="s">
        <v>462</v>
      </c>
      <c r="C21" s="26" t="s">
        <v>446</v>
      </c>
      <c r="D21" s="41" t="s">
        <v>443</v>
      </c>
      <c r="E21" s="257">
        <v>300</v>
      </c>
      <c r="F21" s="267" t="s">
        <v>444</v>
      </c>
      <c r="G21" s="41"/>
    </row>
    <row r="22" ht="15" customHeight="1" spans="1:7">
      <c r="A22" s="25">
        <v>15</v>
      </c>
      <c r="B22" s="268" t="s">
        <v>463</v>
      </c>
      <c r="C22" s="26" t="s">
        <v>446</v>
      </c>
      <c r="D22" s="41" t="s">
        <v>443</v>
      </c>
      <c r="E22" s="257">
        <v>294</v>
      </c>
      <c r="F22" s="267" t="s">
        <v>444</v>
      </c>
      <c r="G22" s="41"/>
    </row>
    <row r="23" ht="15" customHeight="1" spans="1:7">
      <c r="A23" s="25">
        <v>16</v>
      </c>
      <c r="B23" s="268" t="s">
        <v>464</v>
      </c>
      <c r="C23" s="26" t="s">
        <v>446</v>
      </c>
      <c r="D23" s="41" t="s">
        <v>443</v>
      </c>
      <c r="E23" s="257">
        <v>270</v>
      </c>
      <c r="F23" s="267" t="s">
        <v>444</v>
      </c>
      <c r="G23" s="41"/>
    </row>
    <row r="24" ht="15" customHeight="1" spans="1:7">
      <c r="A24" s="25">
        <v>17</v>
      </c>
      <c r="B24" s="268" t="s">
        <v>465</v>
      </c>
      <c r="C24" s="26" t="s">
        <v>446</v>
      </c>
      <c r="D24" s="41" t="s">
        <v>443</v>
      </c>
      <c r="E24" s="257">
        <v>300</v>
      </c>
      <c r="F24" s="267" t="s">
        <v>444</v>
      </c>
      <c r="G24" s="41"/>
    </row>
    <row r="25" ht="15" customHeight="1" spans="1:7">
      <c r="A25" s="25">
        <v>18</v>
      </c>
      <c r="B25" s="268" t="s">
        <v>466</v>
      </c>
      <c r="C25" s="26" t="s">
        <v>446</v>
      </c>
      <c r="D25" s="41" t="s">
        <v>443</v>
      </c>
      <c r="E25" s="257">
        <v>270</v>
      </c>
      <c r="F25" s="267" t="s">
        <v>444</v>
      </c>
      <c r="G25" s="41"/>
    </row>
    <row r="26" ht="15" customHeight="1" spans="1:7">
      <c r="A26" s="25">
        <v>19</v>
      </c>
      <c r="B26" s="268" t="s">
        <v>467</v>
      </c>
      <c r="C26" s="26" t="s">
        <v>446</v>
      </c>
      <c r="D26" s="41" t="s">
        <v>443</v>
      </c>
      <c r="E26" s="257">
        <v>300</v>
      </c>
      <c r="F26" s="267" t="s">
        <v>444</v>
      </c>
      <c r="G26" s="41"/>
    </row>
    <row r="27" ht="15" customHeight="1" spans="1:7">
      <c r="A27" s="25">
        <v>20</v>
      </c>
      <c r="B27" s="268" t="s">
        <v>468</v>
      </c>
      <c r="C27" s="26" t="s">
        <v>469</v>
      </c>
      <c r="D27" s="41" t="s">
        <v>443</v>
      </c>
      <c r="E27" s="257">
        <v>31</v>
      </c>
      <c r="F27" s="267" t="s">
        <v>444</v>
      </c>
      <c r="G27" s="41"/>
    </row>
    <row r="28" ht="15" customHeight="1" spans="1:7">
      <c r="A28" s="25">
        <v>21</v>
      </c>
      <c r="B28" s="268" t="s">
        <v>470</v>
      </c>
      <c r="C28" s="26" t="s">
        <v>469</v>
      </c>
      <c r="D28" s="41" t="s">
        <v>443</v>
      </c>
      <c r="E28" s="257">
        <v>33</v>
      </c>
      <c r="F28" s="267" t="s">
        <v>444</v>
      </c>
      <c r="G28" s="41"/>
    </row>
    <row r="29" ht="15" customHeight="1" spans="1:7">
      <c r="A29" s="25">
        <v>22</v>
      </c>
      <c r="B29" s="268" t="s">
        <v>471</v>
      </c>
      <c r="C29" s="26" t="s">
        <v>469</v>
      </c>
      <c r="D29" s="41" t="s">
        <v>443</v>
      </c>
      <c r="E29" s="257">
        <v>32</v>
      </c>
      <c r="F29" s="267" t="s">
        <v>444</v>
      </c>
      <c r="G29" s="41"/>
    </row>
    <row r="30" ht="15" customHeight="1" spans="1:7">
      <c r="A30" s="25">
        <v>23</v>
      </c>
      <c r="B30" s="268" t="s">
        <v>472</v>
      </c>
      <c r="C30" s="26" t="s">
        <v>469</v>
      </c>
      <c r="D30" s="41" t="s">
        <v>443</v>
      </c>
      <c r="E30" s="257">
        <v>13</v>
      </c>
      <c r="F30" s="267" t="s">
        <v>444</v>
      </c>
      <c r="G30" s="41"/>
    </row>
    <row r="31" ht="15" customHeight="1" spans="1:7">
      <c r="A31" s="25">
        <v>24</v>
      </c>
      <c r="B31" s="268" t="s">
        <v>473</v>
      </c>
      <c r="C31" s="26" t="s">
        <v>474</v>
      </c>
      <c r="D31" s="41" t="s">
        <v>443</v>
      </c>
      <c r="E31" s="257">
        <v>787</v>
      </c>
      <c r="F31" s="267" t="s">
        <v>444</v>
      </c>
      <c r="G31" s="41"/>
    </row>
    <row r="32" ht="15" customHeight="1" spans="1:7">
      <c r="A32" s="25">
        <v>25</v>
      </c>
      <c r="B32" s="268" t="s">
        <v>475</v>
      </c>
      <c r="C32" s="26" t="s">
        <v>446</v>
      </c>
      <c r="D32" s="41" t="s">
        <v>443</v>
      </c>
      <c r="E32" s="257">
        <v>9050</v>
      </c>
      <c r="F32" s="267" t="s">
        <v>444</v>
      </c>
      <c r="G32" s="41"/>
    </row>
    <row r="33" ht="15" customHeight="1" spans="1:7">
      <c r="A33" s="25">
        <v>26</v>
      </c>
      <c r="B33" s="268" t="s">
        <v>476</v>
      </c>
      <c r="C33" s="26" t="s">
        <v>477</v>
      </c>
      <c r="D33" s="41" t="s">
        <v>443</v>
      </c>
      <c r="E33" s="257">
        <v>973</v>
      </c>
      <c r="F33" s="267" t="s">
        <v>444</v>
      </c>
      <c r="G33" s="41"/>
    </row>
    <row r="34" ht="15" customHeight="1" spans="1:7">
      <c r="A34" s="25">
        <v>27</v>
      </c>
      <c r="B34" s="268" t="s">
        <v>478</v>
      </c>
      <c r="C34" s="26" t="s">
        <v>454</v>
      </c>
      <c r="D34" s="41" t="s">
        <v>455</v>
      </c>
      <c r="E34" s="257">
        <v>1</v>
      </c>
      <c r="F34" s="267" t="s">
        <v>444</v>
      </c>
      <c r="G34" s="41"/>
    </row>
    <row r="35" ht="15" customHeight="1" spans="1:7">
      <c r="A35" s="25">
        <v>28</v>
      </c>
      <c r="B35" s="268" t="s">
        <v>479</v>
      </c>
      <c r="C35" s="26" t="s">
        <v>454</v>
      </c>
      <c r="D35" s="41" t="s">
        <v>455</v>
      </c>
      <c r="E35" s="257">
        <v>31</v>
      </c>
      <c r="F35" s="267" t="s">
        <v>444</v>
      </c>
      <c r="G35" s="41"/>
    </row>
    <row r="36" ht="15" customHeight="1" spans="1:7">
      <c r="A36" s="25">
        <v>29</v>
      </c>
      <c r="B36" s="268" t="s">
        <v>480</v>
      </c>
      <c r="C36" s="26" t="s">
        <v>454</v>
      </c>
      <c r="D36" s="41" t="s">
        <v>455</v>
      </c>
      <c r="E36" s="257">
        <v>36</v>
      </c>
      <c r="F36" s="267" t="s">
        <v>444</v>
      </c>
      <c r="G36" s="41"/>
    </row>
    <row r="37" ht="15" customHeight="1" spans="1:7">
      <c r="A37" s="25">
        <v>30</v>
      </c>
      <c r="B37" s="268" t="s">
        <v>481</v>
      </c>
      <c r="C37" s="26" t="s">
        <v>454</v>
      </c>
      <c r="D37" s="41" t="s">
        <v>455</v>
      </c>
      <c r="E37" s="257">
        <v>59</v>
      </c>
      <c r="F37" s="267" t="s">
        <v>444</v>
      </c>
      <c r="G37" s="41"/>
    </row>
    <row r="38" ht="15" customHeight="1" spans="1:7">
      <c r="A38" s="25">
        <v>31</v>
      </c>
      <c r="B38" s="268" t="s">
        <v>482</v>
      </c>
      <c r="C38" s="26" t="s">
        <v>454</v>
      </c>
      <c r="D38" s="41" t="s">
        <v>455</v>
      </c>
      <c r="E38" s="257">
        <v>1</v>
      </c>
      <c r="F38" s="267" t="s">
        <v>444</v>
      </c>
      <c r="G38" s="41"/>
    </row>
    <row r="39" ht="15" customHeight="1" spans="1:7">
      <c r="A39" s="25">
        <v>32</v>
      </c>
      <c r="B39" s="268" t="s">
        <v>483</v>
      </c>
      <c r="C39" s="26" t="s">
        <v>454</v>
      </c>
      <c r="D39" s="41" t="s">
        <v>455</v>
      </c>
      <c r="E39" s="257">
        <v>42</v>
      </c>
      <c r="F39" s="267" t="s">
        <v>444</v>
      </c>
      <c r="G39" s="41"/>
    </row>
    <row r="40" ht="15" customHeight="1" spans="1:7">
      <c r="A40" s="25">
        <v>33</v>
      </c>
      <c r="B40" s="268" t="s">
        <v>484</v>
      </c>
      <c r="C40" s="26" t="s">
        <v>454</v>
      </c>
      <c r="D40" s="41" t="s">
        <v>455</v>
      </c>
      <c r="E40" s="257">
        <v>44</v>
      </c>
      <c r="F40" s="267" t="s">
        <v>444</v>
      </c>
      <c r="G40" s="41"/>
    </row>
    <row r="41" ht="15" customHeight="1" spans="1:7">
      <c r="A41" s="25">
        <v>34</v>
      </c>
      <c r="B41" s="268" t="s">
        <v>485</v>
      </c>
      <c r="C41" s="26" t="s">
        <v>454</v>
      </c>
      <c r="D41" s="41" t="s">
        <v>455</v>
      </c>
      <c r="E41" s="257">
        <v>36</v>
      </c>
      <c r="F41" s="267" t="s">
        <v>444</v>
      </c>
      <c r="G41" s="41"/>
    </row>
    <row r="42" ht="15" customHeight="1" spans="1:7">
      <c r="A42" s="25">
        <v>35</v>
      </c>
      <c r="B42" s="268" t="s">
        <v>486</v>
      </c>
      <c r="C42" s="26" t="s">
        <v>454</v>
      </c>
      <c r="D42" s="41" t="s">
        <v>455</v>
      </c>
      <c r="E42" s="257">
        <v>1</v>
      </c>
      <c r="F42" s="267" t="s">
        <v>444</v>
      </c>
      <c r="G42" s="41"/>
    </row>
    <row r="43" ht="15" customHeight="1" spans="1:7">
      <c r="A43" s="25">
        <v>36</v>
      </c>
      <c r="B43" s="268" t="s">
        <v>487</v>
      </c>
      <c r="C43" s="26" t="s">
        <v>454</v>
      </c>
      <c r="D43" s="41" t="s">
        <v>455</v>
      </c>
      <c r="E43" s="257">
        <v>4</v>
      </c>
      <c r="F43" s="267" t="s">
        <v>444</v>
      </c>
      <c r="G43" s="41"/>
    </row>
    <row r="44" ht="15" customHeight="1" spans="1:7">
      <c r="A44" s="25">
        <v>37</v>
      </c>
      <c r="B44" s="268" t="s">
        <v>488</v>
      </c>
      <c r="C44" s="26" t="s">
        <v>454</v>
      </c>
      <c r="D44" s="41" t="s">
        <v>455</v>
      </c>
      <c r="E44" s="257">
        <v>3</v>
      </c>
      <c r="F44" s="267" t="s">
        <v>444</v>
      </c>
      <c r="G44" s="41"/>
    </row>
    <row r="45" ht="15" customHeight="1" spans="1:7">
      <c r="A45" s="25">
        <v>38</v>
      </c>
      <c r="B45" s="268" t="s">
        <v>489</v>
      </c>
      <c r="C45" s="26" t="s">
        <v>490</v>
      </c>
      <c r="D45" s="41" t="s">
        <v>443</v>
      </c>
      <c r="E45" s="257">
        <v>822</v>
      </c>
      <c r="F45" s="267" t="s">
        <v>444</v>
      </c>
      <c r="G45" s="41"/>
    </row>
    <row r="46" ht="15" customHeight="1" spans="1:7">
      <c r="A46" s="25">
        <v>39</v>
      </c>
      <c r="B46" s="268" t="s">
        <v>491</v>
      </c>
      <c r="C46" s="26" t="s">
        <v>490</v>
      </c>
      <c r="D46" s="41" t="s">
        <v>443</v>
      </c>
      <c r="E46" s="257">
        <v>98</v>
      </c>
      <c r="F46" s="267" t="s">
        <v>444</v>
      </c>
      <c r="G46" s="41"/>
    </row>
    <row r="47" ht="15" customHeight="1" spans="1:7">
      <c r="A47" s="25">
        <v>40</v>
      </c>
      <c r="B47" s="268" t="s">
        <v>492</v>
      </c>
      <c r="C47" s="26" t="s">
        <v>490</v>
      </c>
      <c r="D47" s="41" t="s">
        <v>443</v>
      </c>
      <c r="E47" s="257">
        <v>98</v>
      </c>
      <c r="F47" s="267" t="s">
        <v>444</v>
      </c>
      <c r="G47" s="41"/>
    </row>
    <row r="48" ht="15" customHeight="1" spans="1:7">
      <c r="A48" s="25">
        <v>41</v>
      </c>
      <c r="B48" s="268" t="s">
        <v>493</v>
      </c>
      <c r="C48" s="26" t="s">
        <v>490</v>
      </c>
      <c r="D48" s="41" t="s">
        <v>443</v>
      </c>
      <c r="E48" s="257">
        <v>22</v>
      </c>
      <c r="F48" s="267" t="s">
        <v>444</v>
      </c>
      <c r="G48" s="41"/>
    </row>
    <row r="49" ht="15" customHeight="1" spans="1:7">
      <c r="A49" s="25">
        <v>42</v>
      </c>
      <c r="B49" s="268" t="s">
        <v>494</v>
      </c>
      <c r="C49" s="26" t="s">
        <v>495</v>
      </c>
      <c r="D49" s="41" t="s">
        <v>443</v>
      </c>
      <c r="E49" s="257">
        <v>86</v>
      </c>
      <c r="F49" s="267" t="s">
        <v>444</v>
      </c>
      <c r="G49" s="41"/>
    </row>
    <row r="50" ht="15" customHeight="1" spans="1:7">
      <c r="A50" s="25">
        <v>43</v>
      </c>
      <c r="B50" s="268" t="s">
        <v>496</v>
      </c>
      <c r="C50" s="26" t="s">
        <v>442</v>
      </c>
      <c r="D50" s="41" t="s">
        <v>443</v>
      </c>
      <c r="E50" s="257">
        <v>297</v>
      </c>
      <c r="F50" s="267" t="s">
        <v>444</v>
      </c>
      <c r="G50" s="41"/>
    </row>
    <row r="51" ht="15" customHeight="1" spans="1:7">
      <c r="A51" s="25">
        <v>44</v>
      </c>
      <c r="B51" s="268" t="s">
        <v>497</v>
      </c>
      <c r="C51" s="26" t="s">
        <v>442</v>
      </c>
      <c r="D51" s="41" t="s">
        <v>443</v>
      </c>
      <c r="E51" s="257">
        <v>276</v>
      </c>
      <c r="F51" s="267" t="s">
        <v>444</v>
      </c>
      <c r="G51" s="41"/>
    </row>
    <row r="52" ht="15" customHeight="1" spans="1:7">
      <c r="A52" s="25">
        <v>45</v>
      </c>
      <c r="B52" s="268" t="s">
        <v>498</v>
      </c>
      <c r="C52" s="26" t="s">
        <v>442</v>
      </c>
      <c r="D52" s="41" t="s">
        <v>443</v>
      </c>
      <c r="E52" s="257">
        <v>260</v>
      </c>
      <c r="F52" s="267" t="s">
        <v>444</v>
      </c>
      <c r="G52" s="41"/>
    </row>
    <row r="53" ht="15" customHeight="1" spans="1:7">
      <c r="A53" s="25">
        <v>46</v>
      </c>
      <c r="B53" s="268" t="s">
        <v>499</v>
      </c>
      <c r="C53" s="26" t="s">
        <v>442</v>
      </c>
      <c r="D53" s="41" t="s">
        <v>443</v>
      </c>
      <c r="E53" s="257">
        <v>399</v>
      </c>
      <c r="F53" s="267" t="s">
        <v>444</v>
      </c>
      <c r="G53" s="41"/>
    </row>
    <row r="54" ht="15" customHeight="1" spans="1:7">
      <c r="A54" s="25">
        <v>47</v>
      </c>
      <c r="B54" s="268" t="s">
        <v>500</v>
      </c>
      <c r="C54" s="26" t="s">
        <v>442</v>
      </c>
      <c r="D54" s="41" t="s">
        <v>443</v>
      </c>
      <c r="E54" s="257">
        <v>3097</v>
      </c>
      <c r="F54" s="267" t="s">
        <v>444</v>
      </c>
      <c r="G54" s="41"/>
    </row>
    <row r="55" ht="15" customHeight="1" spans="1:7">
      <c r="A55" s="25">
        <v>48</v>
      </c>
      <c r="B55" s="268" t="s">
        <v>501</v>
      </c>
      <c r="C55" s="26" t="s">
        <v>442</v>
      </c>
      <c r="D55" s="41" t="s">
        <v>443</v>
      </c>
      <c r="E55" s="257">
        <v>496</v>
      </c>
      <c r="F55" s="267" t="s">
        <v>444</v>
      </c>
      <c r="G55" s="41"/>
    </row>
    <row r="56" ht="15" customHeight="1" spans="1:7">
      <c r="A56" s="25">
        <v>49</v>
      </c>
      <c r="B56" s="268" t="s">
        <v>502</v>
      </c>
      <c r="C56" s="26" t="s">
        <v>442</v>
      </c>
      <c r="D56" s="41" t="s">
        <v>443</v>
      </c>
      <c r="E56" s="257">
        <v>496</v>
      </c>
      <c r="F56" s="267" t="s">
        <v>444</v>
      </c>
      <c r="G56" s="41"/>
    </row>
    <row r="57" ht="15" customHeight="1" spans="1:7">
      <c r="A57" s="25">
        <v>50</v>
      </c>
      <c r="B57" s="268" t="s">
        <v>503</v>
      </c>
      <c r="C57" s="26" t="s">
        <v>442</v>
      </c>
      <c r="D57" s="41" t="s">
        <v>443</v>
      </c>
      <c r="E57" s="257">
        <v>477</v>
      </c>
      <c r="F57" s="267" t="s">
        <v>444</v>
      </c>
      <c r="G57" s="41"/>
    </row>
    <row r="58" ht="15" customHeight="1" spans="1:7">
      <c r="A58" s="25">
        <v>51</v>
      </c>
      <c r="B58" s="268" t="s">
        <v>504</v>
      </c>
      <c r="C58" s="26" t="s">
        <v>442</v>
      </c>
      <c r="D58" s="41" t="s">
        <v>443</v>
      </c>
      <c r="E58" s="257">
        <v>1974</v>
      </c>
      <c r="F58" s="267" t="s">
        <v>444</v>
      </c>
      <c r="G58" s="41"/>
    </row>
    <row r="59" ht="15" customHeight="1" spans="1:7">
      <c r="A59" s="25">
        <v>52</v>
      </c>
      <c r="B59" s="268" t="s">
        <v>505</v>
      </c>
      <c r="C59" s="26" t="s">
        <v>442</v>
      </c>
      <c r="D59" s="41" t="s">
        <v>443</v>
      </c>
      <c r="E59" s="257">
        <v>900</v>
      </c>
      <c r="F59" s="267" t="s">
        <v>444</v>
      </c>
      <c r="G59" s="41"/>
    </row>
    <row r="60" ht="15" customHeight="1" spans="1:7">
      <c r="A60" s="25">
        <v>53</v>
      </c>
      <c r="B60" s="268" t="s">
        <v>506</v>
      </c>
      <c r="C60" s="26" t="s">
        <v>442</v>
      </c>
      <c r="D60" s="41" t="s">
        <v>443</v>
      </c>
      <c r="E60" s="257">
        <v>280</v>
      </c>
      <c r="F60" s="267" t="s">
        <v>444</v>
      </c>
      <c r="G60" s="41"/>
    </row>
    <row r="61" ht="15" customHeight="1" spans="1:7">
      <c r="A61" s="25">
        <v>54</v>
      </c>
      <c r="B61" s="268" t="s">
        <v>507</v>
      </c>
      <c r="C61" s="26" t="s">
        <v>442</v>
      </c>
      <c r="D61" s="41" t="s">
        <v>443</v>
      </c>
      <c r="E61" s="257">
        <v>284</v>
      </c>
      <c r="F61" s="267" t="s">
        <v>444</v>
      </c>
      <c r="G61" s="41"/>
    </row>
    <row r="62" ht="15" customHeight="1" spans="1:7">
      <c r="A62" s="25">
        <v>55</v>
      </c>
      <c r="B62" s="268" t="s">
        <v>508</v>
      </c>
      <c r="C62" s="26" t="s">
        <v>442</v>
      </c>
      <c r="D62" s="41" t="s">
        <v>443</v>
      </c>
      <c r="E62" s="257">
        <v>264</v>
      </c>
      <c r="F62" s="267" t="s">
        <v>444</v>
      </c>
      <c r="G62" s="41"/>
    </row>
    <row r="63" ht="15" customHeight="1" spans="1:7">
      <c r="A63" s="25">
        <v>56</v>
      </c>
      <c r="B63" s="268" t="s">
        <v>509</v>
      </c>
      <c r="C63" s="26" t="s">
        <v>442</v>
      </c>
      <c r="D63" s="41" t="s">
        <v>443</v>
      </c>
      <c r="E63" s="257">
        <v>291</v>
      </c>
      <c r="F63" s="267" t="s">
        <v>444</v>
      </c>
      <c r="G63" s="41"/>
    </row>
    <row r="64" ht="15" customHeight="1" spans="1:7">
      <c r="A64" s="25">
        <v>57</v>
      </c>
      <c r="B64" s="268" t="s">
        <v>510</v>
      </c>
      <c r="C64" s="26" t="s">
        <v>442</v>
      </c>
      <c r="D64" s="41" t="s">
        <v>443</v>
      </c>
      <c r="E64" s="257">
        <v>283</v>
      </c>
      <c r="F64" s="267" t="s">
        <v>444</v>
      </c>
      <c r="G64" s="41"/>
    </row>
    <row r="65" ht="15" customHeight="1" spans="1:7">
      <c r="A65" s="25">
        <v>58</v>
      </c>
      <c r="B65" s="268" t="s">
        <v>511</v>
      </c>
      <c r="C65" s="26" t="s">
        <v>442</v>
      </c>
      <c r="D65" s="41" t="s">
        <v>443</v>
      </c>
      <c r="E65" s="257">
        <v>269</v>
      </c>
      <c r="F65" s="267" t="s">
        <v>444</v>
      </c>
      <c r="G65" s="41"/>
    </row>
    <row r="66" ht="15" customHeight="1" spans="1:7">
      <c r="A66" s="25">
        <v>59</v>
      </c>
      <c r="B66" s="268" t="s">
        <v>512</v>
      </c>
      <c r="C66" s="26" t="s">
        <v>442</v>
      </c>
      <c r="D66" s="41" t="s">
        <v>443</v>
      </c>
      <c r="E66" s="257">
        <v>266</v>
      </c>
      <c r="F66" s="267" t="s">
        <v>444</v>
      </c>
      <c r="G66" s="41"/>
    </row>
    <row r="67" ht="15" customHeight="1" spans="1:7">
      <c r="A67" s="25">
        <v>60</v>
      </c>
      <c r="B67" s="268" t="s">
        <v>513</v>
      </c>
      <c r="C67" s="26" t="s">
        <v>442</v>
      </c>
      <c r="D67" s="41" t="s">
        <v>443</v>
      </c>
      <c r="E67" s="257">
        <v>298</v>
      </c>
      <c r="F67" s="267" t="s">
        <v>444</v>
      </c>
      <c r="G67" s="41"/>
    </row>
    <row r="68" ht="15" customHeight="1" spans="1:7">
      <c r="A68" s="25">
        <v>61</v>
      </c>
      <c r="B68" s="268" t="s">
        <v>514</v>
      </c>
      <c r="C68" s="26" t="s">
        <v>442</v>
      </c>
      <c r="D68" s="41" t="s">
        <v>443</v>
      </c>
      <c r="E68" s="257">
        <v>295</v>
      </c>
      <c r="F68" s="267" t="s">
        <v>444</v>
      </c>
      <c r="G68" s="41"/>
    </row>
    <row r="69" ht="15" customHeight="1" spans="1:7">
      <c r="A69" s="25">
        <v>62</v>
      </c>
      <c r="B69" s="268" t="s">
        <v>515</v>
      </c>
      <c r="C69" s="26" t="s">
        <v>442</v>
      </c>
      <c r="D69" s="41" t="s">
        <v>443</v>
      </c>
      <c r="E69" s="257">
        <v>282</v>
      </c>
      <c r="F69" s="267" t="s">
        <v>444</v>
      </c>
      <c r="G69" s="41"/>
    </row>
    <row r="70" ht="15" customHeight="1" spans="1:7">
      <c r="A70" s="25">
        <v>63</v>
      </c>
      <c r="B70" s="268" t="s">
        <v>516</v>
      </c>
      <c r="C70" s="26" t="s">
        <v>442</v>
      </c>
      <c r="D70" s="41" t="s">
        <v>443</v>
      </c>
      <c r="E70" s="257">
        <v>260</v>
      </c>
      <c r="F70" s="267" t="s">
        <v>444</v>
      </c>
      <c r="G70" s="41"/>
    </row>
    <row r="71" ht="15" customHeight="1" spans="1:7">
      <c r="A71" s="25">
        <v>64</v>
      </c>
      <c r="B71" s="268" t="s">
        <v>517</v>
      </c>
      <c r="C71" s="26" t="s">
        <v>442</v>
      </c>
      <c r="D71" s="41" t="s">
        <v>443</v>
      </c>
      <c r="E71" s="257">
        <v>297</v>
      </c>
      <c r="F71" s="267" t="s">
        <v>444</v>
      </c>
      <c r="G71" s="41"/>
    </row>
    <row r="72" ht="15" customHeight="1" spans="1:7">
      <c r="A72" s="25">
        <v>65</v>
      </c>
      <c r="B72" s="268" t="s">
        <v>518</v>
      </c>
      <c r="C72" s="26" t="s">
        <v>442</v>
      </c>
      <c r="D72" s="41" t="s">
        <v>443</v>
      </c>
      <c r="E72" s="257">
        <v>453</v>
      </c>
      <c r="F72" s="267" t="s">
        <v>444</v>
      </c>
      <c r="G72" s="41"/>
    </row>
    <row r="73" ht="15" customHeight="1" spans="1:7">
      <c r="A73" s="25">
        <v>66</v>
      </c>
      <c r="B73" s="268" t="s">
        <v>519</v>
      </c>
      <c r="C73" s="26" t="s">
        <v>442</v>
      </c>
      <c r="D73" s="41" t="s">
        <v>443</v>
      </c>
      <c r="E73" s="257">
        <v>451</v>
      </c>
      <c r="F73" s="267" t="s">
        <v>444</v>
      </c>
      <c r="G73" s="41"/>
    </row>
    <row r="74" ht="15" customHeight="1" spans="1:7">
      <c r="A74" s="25">
        <v>67</v>
      </c>
      <c r="B74" s="268" t="s">
        <v>520</v>
      </c>
      <c r="C74" s="26" t="s">
        <v>442</v>
      </c>
      <c r="D74" s="41" t="s">
        <v>443</v>
      </c>
      <c r="E74" s="257">
        <v>286</v>
      </c>
      <c r="F74" s="267" t="s">
        <v>444</v>
      </c>
      <c r="G74" s="41"/>
    </row>
    <row r="75" ht="15" customHeight="1" spans="1:7">
      <c r="A75" s="25">
        <v>68</v>
      </c>
      <c r="B75" s="268" t="s">
        <v>521</v>
      </c>
      <c r="C75" s="26" t="s">
        <v>442</v>
      </c>
      <c r="D75" s="41" t="s">
        <v>443</v>
      </c>
      <c r="E75" s="257">
        <v>493</v>
      </c>
      <c r="F75" s="267" t="s">
        <v>444</v>
      </c>
      <c r="G75" s="41"/>
    </row>
    <row r="76" ht="15" customHeight="1" spans="1:7">
      <c r="A76" s="25">
        <v>69</v>
      </c>
      <c r="B76" s="268" t="s">
        <v>522</v>
      </c>
      <c r="C76" s="26" t="s">
        <v>454</v>
      </c>
      <c r="D76" s="41" t="s">
        <v>455</v>
      </c>
      <c r="E76" s="257">
        <v>1</v>
      </c>
      <c r="F76" s="267" t="s">
        <v>444</v>
      </c>
      <c r="G76" s="41"/>
    </row>
    <row r="77" ht="15" customHeight="1" spans="1:7">
      <c r="A77" s="25">
        <v>70</v>
      </c>
      <c r="B77" s="268" t="s">
        <v>523</v>
      </c>
      <c r="C77" s="26" t="s">
        <v>454</v>
      </c>
      <c r="D77" s="41" t="s">
        <v>455</v>
      </c>
      <c r="E77" s="257">
        <v>1</v>
      </c>
      <c r="F77" s="267" t="s">
        <v>444</v>
      </c>
      <c r="G77" s="41"/>
    </row>
    <row r="78" ht="15" customHeight="1" spans="1:7">
      <c r="A78" s="25">
        <v>71</v>
      </c>
      <c r="B78" s="268" t="s">
        <v>524</v>
      </c>
      <c r="C78" s="26" t="s">
        <v>454</v>
      </c>
      <c r="D78" s="41" t="s">
        <v>455</v>
      </c>
      <c r="E78" s="257">
        <v>45</v>
      </c>
      <c r="F78" s="267" t="s">
        <v>444</v>
      </c>
      <c r="G78" s="41"/>
    </row>
    <row r="79" ht="15" customHeight="1" spans="1:7">
      <c r="A79" s="25">
        <v>72</v>
      </c>
      <c r="B79" s="268" t="s">
        <v>525</v>
      </c>
      <c r="C79" s="26" t="s">
        <v>474</v>
      </c>
      <c r="D79" s="41" t="s">
        <v>443</v>
      </c>
      <c r="E79" s="257">
        <v>8650</v>
      </c>
      <c r="F79" s="267" t="s">
        <v>444</v>
      </c>
      <c r="G79" s="41"/>
    </row>
    <row r="80" ht="15" customHeight="1" spans="1:7">
      <c r="A80" s="25">
        <v>73</v>
      </c>
      <c r="B80" s="268" t="s">
        <v>526</v>
      </c>
      <c r="C80" s="26" t="s">
        <v>442</v>
      </c>
      <c r="D80" s="41" t="s">
        <v>443</v>
      </c>
      <c r="E80" s="257">
        <v>292</v>
      </c>
      <c r="F80" s="267" t="s">
        <v>444</v>
      </c>
      <c r="G80" s="41"/>
    </row>
    <row r="81" ht="15" customHeight="1" spans="1:7">
      <c r="A81" s="25">
        <v>74</v>
      </c>
      <c r="B81" s="268" t="s">
        <v>527</v>
      </c>
      <c r="C81" s="26" t="s">
        <v>442</v>
      </c>
      <c r="D81" s="41" t="s">
        <v>443</v>
      </c>
      <c r="E81" s="257">
        <v>300</v>
      </c>
      <c r="F81" s="267" t="s">
        <v>444</v>
      </c>
      <c r="G81" s="41"/>
    </row>
    <row r="82" ht="15" customHeight="1" spans="1:7">
      <c r="A82" s="25">
        <v>75</v>
      </c>
      <c r="B82" s="268" t="s">
        <v>528</v>
      </c>
      <c r="C82" s="26" t="s">
        <v>529</v>
      </c>
      <c r="D82" s="41" t="s">
        <v>530</v>
      </c>
      <c r="E82" s="257">
        <v>4</v>
      </c>
      <c r="F82" s="267" t="s">
        <v>444</v>
      </c>
      <c r="G82" s="41"/>
    </row>
    <row r="83" ht="15" customHeight="1" spans="1:7">
      <c r="A83" s="25">
        <v>76</v>
      </c>
      <c r="B83" s="268" t="s">
        <v>531</v>
      </c>
      <c r="C83" s="26" t="s">
        <v>532</v>
      </c>
      <c r="D83" s="41" t="s">
        <v>443</v>
      </c>
      <c r="E83" s="257">
        <v>18</v>
      </c>
      <c r="F83" s="267" t="s">
        <v>444</v>
      </c>
      <c r="G83" s="41"/>
    </row>
    <row r="84" ht="15" customHeight="1" spans="1:7">
      <c r="A84" s="25">
        <v>77</v>
      </c>
      <c r="B84" s="268" t="s">
        <v>533</v>
      </c>
      <c r="C84" s="26" t="s">
        <v>532</v>
      </c>
      <c r="D84" s="41" t="s">
        <v>443</v>
      </c>
      <c r="E84" s="257">
        <v>17</v>
      </c>
      <c r="F84" s="267" t="s">
        <v>444</v>
      </c>
      <c r="G84" s="41"/>
    </row>
    <row r="85" ht="15" customHeight="1" spans="1:7">
      <c r="A85" s="25">
        <v>78</v>
      </c>
      <c r="B85" s="268" t="s">
        <v>534</v>
      </c>
      <c r="C85" s="26" t="s">
        <v>532</v>
      </c>
      <c r="D85" s="41" t="s">
        <v>443</v>
      </c>
      <c r="E85" s="257">
        <v>15</v>
      </c>
      <c r="F85" s="267" t="s">
        <v>444</v>
      </c>
      <c r="G85" s="41"/>
    </row>
    <row r="86" ht="15" customHeight="1" spans="1:7">
      <c r="A86" s="25">
        <v>79</v>
      </c>
      <c r="B86" s="268" t="s">
        <v>535</v>
      </c>
      <c r="C86" s="26" t="s">
        <v>536</v>
      </c>
      <c r="D86" s="41" t="s">
        <v>443</v>
      </c>
      <c r="E86" s="257">
        <v>12</v>
      </c>
      <c r="F86" s="267" t="s">
        <v>444</v>
      </c>
      <c r="G86" s="41"/>
    </row>
    <row r="87" ht="15" customHeight="1" spans="1:7">
      <c r="A87" s="25">
        <v>80</v>
      </c>
      <c r="B87" s="268" t="s">
        <v>537</v>
      </c>
      <c r="C87" s="26" t="s">
        <v>538</v>
      </c>
      <c r="D87" s="41" t="s">
        <v>443</v>
      </c>
      <c r="E87" s="257">
        <v>46</v>
      </c>
      <c r="F87" s="267" t="s">
        <v>444</v>
      </c>
      <c r="G87" s="41"/>
    </row>
    <row r="88" ht="15" customHeight="1" spans="1:7">
      <c r="A88" s="25">
        <v>81</v>
      </c>
      <c r="B88" s="268" t="s">
        <v>539</v>
      </c>
      <c r="C88" s="26" t="s">
        <v>538</v>
      </c>
      <c r="D88" s="41" t="s">
        <v>443</v>
      </c>
      <c r="E88" s="257">
        <v>46</v>
      </c>
      <c r="F88" s="267" t="s">
        <v>444</v>
      </c>
      <c r="G88" s="41"/>
    </row>
    <row r="89" ht="15" customHeight="1" spans="1:7">
      <c r="A89" s="25">
        <v>82</v>
      </c>
      <c r="B89" s="268" t="s">
        <v>540</v>
      </c>
      <c r="C89" s="26" t="s">
        <v>541</v>
      </c>
      <c r="D89" s="41" t="s">
        <v>443</v>
      </c>
      <c r="E89" s="257">
        <v>103</v>
      </c>
      <c r="F89" s="267" t="s">
        <v>444</v>
      </c>
      <c r="G89" s="41"/>
    </row>
    <row r="90" ht="15" customHeight="1" spans="1:7">
      <c r="A90" s="25">
        <v>83</v>
      </c>
      <c r="B90" s="268" t="s">
        <v>542</v>
      </c>
      <c r="C90" s="26" t="s">
        <v>474</v>
      </c>
      <c r="D90" s="41" t="s">
        <v>443</v>
      </c>
      <c r="E90" s="257">
        <v>13</v>
      </c>
      <c r="F90" s="267" t="s">
        <v>444</v>
      </c>
      <c r="G90" s="41"/>
    </row>
    <row r="91" ht="15" customHeight="1" spans="1:7">
      <c r="A91" s="25">
        <v>84</v>
      </c>
      <c r="B91" s="268" t="s">
        <v>543</v>
      </c>
      <c r="C91" s="26" t="s">
        <v>544</v>
      </c>
      <c r="D91" s="41" t="s">
        <v>443</v>
      </c>
      <c r="E91" s="257">
        <v>45</v>
      </c>
      <c r="F91" s="267" t="s">
        <v>444</v>
      </c>
      <c r="G91" s="41"/>
    </row>
    <row r="92" ht="15" customHeight="1" spans="1:7">
      <c r="A92" s="25">
        <v>85</v>
      </c>
      <c r="B92" s="268" t="s">
        <v>545</v>
      </c>
      <c r="C92" s="26" t="s">
        <v>544</v>
      </c>
      <c r="D92" s="41" t="s">
        <v>443</v>
      </c>
      <c r="E92" s="257">
        <v>25</v>
      </c>
      <c r="F92" s="267" t="s">
        <v>444</v>
      </c>
      <c r="G92" s="41"/>
    </row>
    <row r="93" ht="15" customHeight="1" spans="1:7">
      <c r="A93" s="25">
        <v>86</v>
      </c>
      <c r="B93" s="268" t="s">
        <v>546</v>
      </c>
      <c r="C93" s="26" t="s">
        <v>547</v>
      </c>
      <c r="D93" s="41" t="s">
        <v>443</v>
      </c>
      <c r="E93" s="257">
        <v>3</v>
      </c>
      <c r="F93" s="267" t="s">
        <v>444</v>
      </c>
      <c r="G93" s="41"/>
    </row>
    <row r="94" ht="15" customHeight="1" spans="1:7">
      <c r="A94" s="25">
        <v>87</v>
      </c>
      <c r="B94" s="268" t="s">
        <v>548</v>
      </c>
      <c r="C94" s="26" t="s">
        <v>549</v>
      </c>
      <c r="D94" s="41" t="s">
        <v>443</v>
      </c>
      <c r="E94" s="257">
        <v>5</v>
      </c>
      <c r="F94" s="267" t="s">
        <v>444</v>
      </c>
      <c r="G94" s="41"/>
    </row>
    <row r="95" ht="15" customHeight="1" spans="1:7">
      <c r="A95" s="25">
        <v>88</v>
      </c>
      <c r="B95" s="268" t="s">
        <v>550</v>
      </c>
      <c r="C95" s="26" t="s">
        <v>469</v>
      </c>
      <c r="D95" s="41" t="s">
        <v>443</v>
      </c>
      <c r="E95" s="257">
        <v>1</v>
      </c>
      <c r="F95" s="267" t="s">
        <v>444</v>
      </c>
      <c r="G95" s="41"/>
    </row>
    <row r="96" ht="15" customHeight="1" spans="1:7">
      <c r="A96" s="25">
        <v>89</v>
      </c>
      <c r="B96" s="268" t="s">
        <v>551</v>
      </c>
      <c r="C96" s="26" t="s">
        <v>552</v>
      </c>
      <c r="D96" s="41" t="s">
        <v>443</v>
      </c>
      <c r="E96" s="257">
        <v>577</v>
      </c>
      <c r="F96" s="267" t="s">
        <v>444</v>
      </c>
      <c r="G96" s="41"/>
    </row>
    <row r="97" ht="15" customHeight="1" spans="1:7">
      <c r="A97" s="25">
        <v>90</v>
      </c>
      <c r="B97" s="268" t="s">
        <v>553</v>
      </c>
      <c r="C97" s="26" t="s">
        <v>552</v>
      </c>
      <c r="D97" s="41" t="s">
        <v>443</v>
      </c>
      <c r="E97" s="257">
        <v>668</v>
      </c>
      <c r="F97" s="267" t="s">
        <v>444</v>
      </c>
      <c r="G97" s="41"/>
    </row>
    <row r="98" ht="15" customHeight="1" spans="1:7">
      <c r="A98" s="25">
        <v>91</v>
      </c>
      <c r="B98" s="268" t="s">
        <v>554</v>
      </c>
      <c r="C98" s="26" t="s">
        <v>552</v>
      </c>
      <c r="D98" s="41" t="s">
        <v>443</v>
      </c>
      <c r="E98" s="257">
        <v>629</v>
      </c>
      <c r="F98" s="267" t="s">
        <v>444</v>
      </c>
      <c r="G98" s="41"/>
    </row>
    <row r="99" ht="15" customHeight="1" spans="1:7">
      <c r="A99" s="25">
        <v>92</v>
      </c>
      <c r="B99" s="268" t="s">
        <v>555</v>
      </c>
      <c r="C99" s="26" t="s">
        <v>552</v>
      </c>
      <c r="D99" s="41" t="s">
        <v>443</v>
      </c>
      <c r="E99" s="257">
        <v>655</v>
      </c>
      <c r="F99" s="267" t="s">
        <v>444</v>
      </c>
      <c r="G99" s="41"/>
    </row>
    <row r="100" ht="15" customHeight="1" spans="1:7">
      <c r="A100" s="25">
        <v>93</v>
      </c>
      <c r="B100" s="268" t="s">
        <v>556</v>
      </c>
      <c r="C100" s="26" t="s">
        <v>552</v>
      </c>
      <c r="D100" s="41" t="s">
        <v>443</v>
      </c>
      <c r="E100" s="257">
        <v>781</v>
      </c>
      <c r="F100" s="267" t="s">
        <v>444</v>
      </c>
      <c r="G100" s="41"/>
    </row>
    <row r="101" ht="15" customHeight="1" spans="1:7">
      <c r="A101" s="25">
        <v>94</v>
      </c>
      <c r="B101" s="268" t="s">
        <v>557</v>
      </c>
      <c r="C101" s="26" t="s">
        <v>552</v>
      </c>
      <c r="D101" s="41" t="s">
        <v>443</v>
      </c>
      <c r="E101" s="257">
        <v>773</v>
      </c>
      <c r="F101" s="267" t="s">
        <v>444</v>
      </c>
      <c r="G101" s="41"/>
    </row>
    <row r="102" ht="15" customHeight="1" spans="1:7">
      <c r="A102" s="25">
        <v>95</v>
      </c>
      <c r="B102" s="268" t="s">
        <v>558</v>
      </c>
      <c r="C102" s="26" t="s">
        <v>559</v>
      </c>
      <c r="D102" s="41" t="s">
        <v>443</v>
      </c>
      <c r="E102" s="257">
        <v>358</v>
      </c>
      <c r="F102" s="267" t="s">
        <v>444</v>
      </c>
      <c r="G102" s="41"/>
    </row>
    <row r="103" ht="15" customHeight="1" spans="1:7">
      <c r="A103" s="25">
        <v>96</v>
      </c>
      <c r="B103" s="268" t="s">
        <v>560</v>
      </c>
      <c r="C103" s="26" t="s">
        <v>561</v>
      </c>
      <c r="D103" s="41" t="s">
        <v>443</v>
      </c>
      <c r="E103" s="257">
        <v>101</v>
      </c>
      <c r="F103" s="267" t="s">
        <v>444</v>
      </c>
      <c r="G103" s="41"/>
    </row>
    <row r="104" ht="15" customHeight="1" spans="1:7">
      <c r="A104" s="25">
        <v>97</v>
      </c>
      <c r="B104" s="268" t="s">
        <v>562</v>
      </c>
      <c r="C104" s="26" t="s">
        <v>552</v>
      </c>
      <c r="D104" s="41" t="s">
        <v>443</v>
      </c>
      <c r="E104" s="257">
        <v>6662</v>
      </c>
      <c r="F104" s="267" t="s">
        <v>444</v>
      </c>
      <c r="G104" s="41"/>
    </row>
    <row r="105" ht="15" customHeight="1" spans="1:7">
      <c r="A105" s="25">
        <v>98</v>
      </c>
      <c r="B105" s="268" t="s">
        <v>563</v>
      </c>
      <c r="C105" s="26" t="s">
        <v>552</v>
      </c>
      <c r="D105" s="41" t="s">
        <v>443</v>
      </c>
      <c r="E105" s="257">
        <v>6079</v>
      </c>
      <c r="F105" s="267" t="s">
        <v>444</v>
      </c>
      <c r="G105" s="41"/>
    </row>
    <row r="106" ht="15" customHeight="1" spans="1:7">
      <c r="A106" s="25">
        <v>99</v>
      </c>
      <c r="B106" s="268" t="s">
        <v>564</v>
      </c>
      <c r="C106" s="26" t="s">
        <v>565</v>
      </c>
      <c r="D106" s="41" t="s">
        <v>443</v>
      </c>
      <c r="E106" s="257">
        <v>88</v>
      </c>
      <c r="F106" s="267" t="s">
        <v>444</v>
      </c>
      <c r="G106" s="41"/>
    </row>
    <row r="107" ht="15" customHeight="1" spans="1:7">
      <c r="A107" s="25">
        <v>100</v>
      </c>
      <c r="B107" s="268" t="s">
        <v>566</v>
      </c>
      <c r="C107" s="26" t="s">
        <v>567</v>
      </c>
      <c r="D107" s="41" t="s">
        <v>443</v>
      </c>
      <c r="E107" s="257">
        <v>32</v>
      </c>
      <c r="F107" s="267" t="s">
        <v>444</v>
      </c>
      <c r="G107" s="41"/>
    </row>
    <row r="108" ht="15" customHeight="1" spans="1:7">
      <c r="A108" s="25">
        <v>101</v>
      </c>
      <c r="B108" s="268" t="s">
        <v>568</v>
      </c>
      <c r="C108" s="26" t="s">
        <v>454</v>
      </c>
      <c r="D108" s="41" t="s">
        <v>455</v>
      </c>
      <c r="E108" s="257">
        <v>6</v>
      </c>
      <c r="F108" s="267" t="s">
        <v>444</v>
      </c>
      <c r="G108" s="41"/>
    </row>
    <row r="109" ht="15" customHeight="1" spans="1:7">
      <c r="A109" s="25">
        <v>102</v>
      </c>
      <c r="B109" s="268" t="s">
        <v>569</v>
      </c>
      <c r="C109" s="26" t="s">
        <v>454</v>
      </c>
      <c r="D109" s="41" t="s">
        <v>455</v>
      </c>
      <c r="E109" s="257">
        <v>9</v>
      </c>
      <c r="F109" s="267" t="s">
        <v>444</v>
      </c>
      <c r="G109" s="41"/>
    </row>
    <row r="110" ht="15" customHeight="1" spans="1:7">
      <c r="A110" s="25">
        <v>103</v>
      </c>
      <c r="B110" s="268" t="s">
        <v>570</v>
      </c>
      <c r="C110" s="26" t="s">
        <v>454</v>
      </c>
      <c r="D110" s="41" t="s">
        <v>455</v>
      </c>
      <c r="E110" s="257">
        <v>11</v>
      </c>
      <c r="F110" s="267" t="s">
        <v>444</v>
      </c>
      <c r="G110" s="41"/>
    </row>
    <row r="111" ht="15" customHeight="1" spans="1:7">
      <c r="A111" s="25">
        <v>104</v>
      </c>
      <c r="B111" s="268" t="s">
        <v>571</v>
      </c>
      <c r="C111" s="26" t="s">
        <v>454</v>
      </c>
      <c r="D111" s="41" t="s">
        <v>455</v>
      </c>
      <c r="E111" s="257">
        <v>96</v>
      </c>
      <c r="F111" s="267" t="s">
        <v>444</v>
      </c>
      <c r="G111" s="41"/>
    </row>
    <row r="112" ht="15" customHeight="1" spans="1:7">
      <c r="A112" s="25">
        <v>105</v>
      </c>
      <c r="B112" s="268" t="s">
        <v>572</v>
      </c>
      <c r="C112" s="26" t="s">
        <v>454</v>
      </c>
      <c r="D112" s="41" t="s">
        <v>455</v>
      </c>
      <c r="E112" s="257">
        <v>80</v>
      </c>
      <c r="F112" s="267" t="s">
        <v>444</v>
      </c>
      <c r="G112" s="41"/>
    </row>
    <row r="113" ht="15" customHeight="1" spans="1:7">
      <c r="A113" s="25">
        <v>106</v>
      </c>
      <c r="B113" s="268" t="s">
        <v>573</v>
      </c>
      <c r="C113" s="26" t="s">
        <v>454</v>
      </c>
      <c r="D113" s="41" t="s">
        <v>455</v>
      </c>
      <c r="E113" s="257">
        <v>75</v>
      </c>
      <c r="F113" s="267" t="s">
        <v>444</v>
      </c>
      <c r="G113" s="41"/>
    </row>
    <row r="114" ht="15" customHeight="1" spans="1:7">
      <c r="A114" s="25">
        <v>107</v>
      </c>
      <c r="B114" s="268" t="s">
        <v>574</v>
      </c>
      <c r="C114" s="26" t="s">
        <v>575</v>
      </c>
      <c r="D114" s="41" t="s">
        <v>443</v>
      </c>
      <c r="E114" s="257">
        <v>358</v>
      </c>
      <c r="F114" s="267" t="s">
        <v>444</v>
      </c>
      <c r="G114" s="41"/>
    </row>
    <row r="115" ht="15" customHeight="1" spans="1:7">
      <c r="A115" s="25">
        <v>108</v>
      </c>
      <c r="B115" s="268" t="s">
        <v>576</v>
      </c>
      <c r="C115" s="26" t="s">
        <v>490</v>
      </c>
      <c r="D115" s="41" t="s">
        <v>443</v>
      </c>
      <c r="E115" s="257">
        <v>489</v>
      </c>
      <c r="F115" s="267" t="s">
        <v>444</v>
      </c>
      <c r="G115" s="41"/>
    </row>
    <row r="116" ht="15" customHeight="1" spans="1:7">
      <c r="A116" s="25">
        <v>109</v>
      </c>
      <c r="B116" s="268" t="s">
        <v>577</v>
      </c>
      <c r="C116" s="26" t="s">
        <v>490</v>
      </c>
      <c r="D116" s="41" t="s">
        <v>443</v>
      </c>
      <c r="E116" s="257">
        <v>484</v>
      </c>
      <c r="F116" s="267" t="s">
        <v>444</v>
      </c>
      <c r="G116" s="41"/>
    </row>
    <row r="117" ht="15" customHeight="1" spans="1:7">
      <c r="A117" s="25">
        <v>110</v>
      </c>
      <c r="B117" s="268" t="s">
        <v>578</v>
      </c>
      <c r="C117" s="26" t="s">
        <v>490</v>
      </c>
      <c r="D117" s="41" t="s">
        <v>443</v>
      </c>
      <c r="E117" s="257">
        <v>3473</v>
      </c>
      <c r="F117" s="267" t="s">
        <v>444</v>
      </c>
      <c r="G117" s="41"/>
    </row>
    <row r="118" ht="15" customHeight="1" spans="1:7">
      <c r="A118" s="25">
        <v>111</v>
      </c>
      <c r="B118" s="268" t="s">
        <v>579</v>
      </c>
      <c r="C118" s="26" t="s">
        <v>552</v>
      </c>
      <c r="D118" s="41" t="s">
        <v>443</v>
      </c>
      <c r="E118" s="257">
        <v>792</v>
      </c>
      <c r="F118" s="267" t="s">
        <v>444</v>
      </c>
      <c r="G118" s="41"/>
    </row>
    <row r="119" ht="15" customHeight="1" spans="1:7">
      <c r="A119" s="25">
        <v>112</v>
      </c>
      <c r="B119" s="268" t="s">
        <v>580</v>
      </c>
      <c r="C119" s="26" t="s">
        <v>581</v>
      </c>
      <c r="D119" s="41" t="s">
        <v>443</v>
      </c>
      <c r="E119" s="257">
        <v>3822</v>
      </c>
      <c r="F119" s="269" t="s">
        <v>582</v>
      </c>
      <c r="G119" s="41"/>
    </row>
    <row r="120" ht="15" customHeight="1" spans="1:7">
      <c r="A120" s="25">
        <v>113</v>
      </c>
      <c r="B120" s="268" t="s">
        <v>583</v>
      </c>
      <c r="C120" s="26" t="s">
        <v>581</v>
      </c>
      <c r="D120" s="41" t="s">
        <v>443</v>
      </c>
      <c r="E120" s="257">
        <v>1550</v>
      </c>
      <c r="F120" s="269" t="s">
        <v>582</v>
      </c>
      <c r="G120" s="41"/>
    </row>
    <row r="121" ht="15" customHeight="1" spans="1:7">
      <c r="A121" s="25">
        <v>114</v>
      </c>
      <c r="B121" s="268" t="s">
        <v>584</v>
      </c>
      <c r="C121" s="26" t="s">
        <v>581</v>
      </c>
      <c r="D121" s="41" t="s">
        <v>443</v>
      </c>
      <c r="E121" s="257">
        <v>4928</v>
      </c>
      <c r="F121" s="269" t="s">
        <v>582</v>
      </c>
      <c r="G121" s="41"/>
    </row>
    <row r="122" ht="15" customHeight="1" spans="1:7">
      <c r="A122" s="25">
        <v>115</v>
      </c>
      <c r="B122" s="268" t="s">
        <v>585</v>
      </c>
      <c r="C122" s="26" t="s">
        <v>581</v>
      </c>
      <c r="D122" s="41" t="s">
        <v>443</v>
      </c>
      <c r="E122" s="257">
        <v>4878</v>
      </c>
      <c r="F122" s="269" t="s">
        <v>582</v>
      </c>
      <c r="G122" s="41"/>
    </row>
    <row r="123" ht="15" customHeight="1" spans="1:7">
      <c r="A123" s="25">
        <v>116</v>
      </c>
      <c r="B123" s="268" t="s">
        <v>586</v>
      </c>
      <c r="C123" s="26" t="s">
        <v>587</v>
      </c>
      <c r="D123" s="41" t="s">
        <v>588</v>
      </c>
      <c r="E123" s="257">
        <v>1</v>
      </c>
      <c r="F123" s="269" t="s">
        <v>582</v>
      </c>
      <c r="G123" s="41"/>
    </row>
    <row r="124" ht="15" customHeight="1" spans="1:7">
      <c r="A124" s="25">
        <v>117</v>
      </c>
      <c r="B124" s="268" t="s">
        <v>589</v>
      </c>
      <c r="C124" s="26" t="s">
        <v>590</v>
      </c>
      <c r="D124" s="41" t="s">
        <v>591</v>
      </c>
      <c r="E124" s="257">
        <v>13</v>
      </c>
      <c r="F124" s="269" t="s">
        <v>582</v>
      </c>
      <c r="G124" s="41"/>
    </row>
    <row r="125" ht="15" customHeight="1" spans="1:7">
      <c r="A125" s="25">
        <v>118</v>
      </c>
      <c r="B125" s="268" t="s">
        <v>592</v>
      </c>
      <c r="C125" s="26" t="s">
        <v>590</v>
      </c>
      <c r="D125" s="41" t="s">
        <v>591</v>
      </c>
      <c r="E125" s="257">
        <v>4</v>
      </c>
      <c r="F125" s="269" t="s">
        <v>582</v>
      </c>
      <c r="G125" s="41"/>
    </row>
    <row r="126" ht="15" customHeight="1" spans="1:7">
      <c r="A126" s="25">
        <v>119</v>
      </c>
      <c r="B126" s="268" t="s">
        <v>593</v>
      </c>
      <c r="C126" s="26" t="s">
        <v>590</v>
      </c>
      <c r="D126" s="41" t="s">
        <v>591</v>
      </c>
      <c r="E126" s="257">
        <v>3</v>
      </c>
      <c r="F126" s="269" t="s">
        <v>582</v>
      </c>
      <c r="G126" s="41"/>
    </row>
    <row r="127" ht="15" customHeight="1" spans="1:7">
      <c r="A127" s="25">
        <v>120</v>
      </c>
      <c r="B127" s="268" t="s">
        <v>594</v>
      </c>
      <c r="C127" s="26" t="s">
        <v>590</v>
      </c>
      <c r="D127" s="41" t="s">
        <v>591</v>
      </c>
      <c r="E127" s="257">
        <v>2</v>
      </c>
      <c r="F127" s="269" t="s">
        <v>582</v>
      </c>
      <c r="G127" s="41"/>
    </row>
    <row r="128" ht="15" customHeight="1" spans="1:7">
      <c r="A128" s="25">
        <v>121</v>
      </c>
      <c r="B128" s="270" t="s">
        <v>595</v>
      </c>
      <c r="C128" s="26"/>
      <c r="D128" s="41" t="s">
        <v>443</v>
      </c>
      <c r="E128" s="257">
        <v>3</v>
      </c>
      <c r="F128" s="271" t="s">
        <v>596</v>
      </c>
      <c r="G128" s="41"/>
    </row>
    <row r="129" ht="15" customHeight="1" spans="1:7">
      <c r="A129" s="25">
        <v>122</v>
      </c>
      <c r="B129" s="270" t="s">
        <v>597</v>
      </c>
      <c r="C129" s="26"/>
      <c r="D129" s="41" t="s">
        <v>443</v>
      </c>
      <c r="E129" s="257">
        <v>3</v>
      </c>
      <c r="F129" s="271" t="s">
        <v>596</v>
      </c>
      <c r="G129" s="41"/>
    </row>
    <row r="130" ht="15" customHeight="1" spans="1:7">
      <c r="A130" s="25">
        <v>123</v>
      </c>
      <c r="B130" s="270" t="s">
        <v>598</v>
      </c>
      <c r="C130" s="26"/>
      <c r="D130" s="41" t="s">
        <v>443</v>
      </c>
      <c r="E130" s="257">
        <v>3</v>
      </c>
      <c r="F130" s="271" t="s">
        <v>596</v>
      </c>
      <c r="G130" s="41"/>
    </row>
    <row r="131" ht="15" customHeight="1" spans="1:7">
      <c r="A131" s="25">
        <v>124</v>
      </c>
      <c r="B131" s="270" t="s">
        <v>599</v>
      </c>
      <c r="C131" s="26"/>
      <c r="D131" s="41" t="s">
        <v>443</v>
      </c>
      <c r="E131" s="257">
        <v>1</v>
      </c>
      <c r="F131" s="271" t="s">
        <v>596</v>
      </c>
      <c r="G131" s="41"/>
    </row>
    <row r="132" ht="15" customHeight="1" spans="1:7">
      <c r="A132" s="25">
        <v>125</v>
      </c>
      <c r="B132" s="270" t="s">
        <v>600</v>
      </c>
      <c r="C132" s="26"/>
      <c r="D132" s="41" t="s">
        <v>443</v>
      </c>
      <c r="E132" s="257">
        <v>1</v>
      </c>
      <c r="F132" s="271" t="s">
        <v>596</v>
      </c>
      <c r="G132" s="41"/>
    </row>
    <row r="133" ht="15" customHeight="1" spans="1:7">
      <c r="A133" s="25">
        <v>126</v>
      </c>
      <c r="B133" s="270" t="s">
        <v>601</v>
      </c>
      <c r="C133" s="26"/>
      <c r="D133" s="41" t="s">
        <v>443</v>
      </c>
      <c r="E133" s="257">
        <v>4</v>
      </c>
      <c r="F133" s="271" t="s">
        <v>596</v>
      </c>
      <c r="G133" s="41"/>
    </row>
    <row r="134" ht="15" customHeight="1" spans="1:7">
      <c r="A134" s="25">
        <v>127</v>
      </c>
      <c r="B134" s="270" t="s">
        <v>602</v>
      </c>
      <c r="C134" s="26"/>
      <c r="D134" s="41" t="s">
        <v>455</v>
      </c>
      <c r="E134" s="257">
        <v>1</v>
      </c>
      <c r="F134" s="271" t="s">
        <v>596</v>
      </c>
      <c r="G134" s="41"/>
    </row>
    <row r="135" ht="15" customHeight="1" spans="1:7">
      <c r="A135" s="25">
        <v>128</v>
      </c>
      <c r="B135" s="270" t="s">
        <v>603</v>
      </c>
      <c r="C135" s="26"/>
      <c r="D135" s="41" t="s">
        <v>443</v>
      </c>
      <c r="E135" s="257">
        <v>4</v>
      </c>
      <c r="F135" s="271" t="s">
        <v>596</v>
      </c>
      <c r="G135" s="41"/>
    </row>
    <row r="136" ht="15" customHeight="1" spans="1:7">
      <c r="A136" s="25">
        <v>129</v>
      </c>
      <c r="B136" s="270" t="s">
        <v>604</v>
      </c>
      <c r="C136" s="26"/>
      <c r="D136" s="41" t="s">
        <v>443</v>
      </c>
      <c r="E136" s="257">
        <v>1</v>
      </c>
      <c r="F136" s="271" t="s">
        <v>596</v>
      </c>
      <c r="G136" s="41"/>
    </row>
    <row r="137" ht="15" customHeight="1" spans="1:7">
      <c r="A137" s="25">
        <v>130</v>
      </c>
      <c r="B137" s="270" t="s">
        <v>605</v>
      </c>
      <c r="C137" s="26"/>
      <c r="D137" s="41" t="s">
        <v>443</v>
      </c>
      <c r="E137" s="257">
        <v>1</v>
      </c>
      <c r="F137" s="271" t="s">
        <v>596</v>
      </c>
      <c r="G137" s="41"/>
    </row>
    <row r="138" ht="15" customHeight="1" spans="1:7">
      <c r="A138" s="25">
        <v>131</v>
      </c>
      <c r="B138" s="270" t="s">
        <v>606</v>
      </c>
      <c r="C138" s="26"/>
      <c r="D138" s="41" t="s">
        <v>443</v>
      </c>
      <c r="E138" s="257">
        <v>2</v>
      </c>
      <c r="F138" s="271" t="s">
        <v>596</v>
      </c>
      <c r="G138" s="41"/>
    </row>
    <row r="139" ht="15" customHeight="1" spans="1:7">
      <c r="A139" s="25">
        <v>132</v>
      </c>
      <c r="B139" s="270" t="s">
        <v>607</v>
      </c>
      <c r="C139" s="26"/>
      <c r="D139" s="41" t="s">
        <v>443</v>
      </c>
      <c r="E139" s="257">
        <v>2</v>
      </c>
      <c r="F139" s="271" t="s">
        <v>596</v>
      </c>
      <c r="G139" s="41"/>
    </row>
    <row r="140" ht="15" customHeight="1" spans="1:7">
      <c r="A140" s="25">
        <v>133</v>
      </c>
      <c r="B140" s="270" t="s">
        <v>608</v>
      </c>
      <c r="C140" s="26"/>
      <c r="D140" s="41" t="s">
        <v>443</v>
      </c>
      <c r="E140" s="257">
        <v>2</v>
      </c>
      <c r="F140" s="271" t="s">
        <v>596</v>
      </c>
      <c r="G140" s="41"/>
    </row>
    <row r="141" ht="15" customHeight="1" spans="1:7">
      <c r="A141" s="25">
        <v>134</v>
      </c>
      <c r="B141" s="270" t="s">
        <v>609</v>
      </c>
      <c r="C141" s="26"/>
      <c r="D141" s="41" t="s">
        <v>443</v>
      </c>
      <c r="E141" s="257">
        <v>1</v>
      </c>
      <c r="F141" s="271" t="s">
        <v>596</v>
      </c>
      <c r="G141" s="41"/>
    </row>
    <row r="142" ht="15" customHeight="1" spans="1:7">
      <c r="A142" s="25">
        <v>135</v>
      </c>
      <c r="B142" s="270" t="s">
        <v>610</v>
      </c>
      <c r="C142" s="26"/>
      <c r="D142" s="41" t="s">
        <v>443</v>
      </c>
      <c r="E142" s="257">
        <v>5</v>
      </c>
      <c r="F142" s="271" t="s">
        <v>596</v>
      </c>
      <c r="G142" s="41"/>
    </row>
    <row r="143" ht="15" customHeight="1" spans="1:7">
      <c r="A143" s="25">
        <v>136</v>
      </c>
      <c r="B143" s="270" t="s">
        <v>611</v>
      </c>
      <c r="C143" s="26"/>
      <c r="D143" s="41" t="s">
        <v>449</v>
      </c>
      <c r="E143" s="257">
        <v>4</v>
      </c>
      <c r="F143" s="271" t="s">
        <v>596</v>
      </c>
      <c r="G143" s="41"/>
    </row>
    <row r="144" ht="15" customHeight="1" spans="1:7">
      <c r="A144" s="25">
        <v>137</v>
      </c>
      <c r="B144" s="270" t="s">
        <v>612</v>
      </c>
      <c r="C144" s="26"/>
      <c r="D144" s="41" t="s">
        <v>449</v>
      </c>
      <c r="E144" s="257">
        <v>4</v>
      </c>
      <c r="F144" s="271" t="s">
        <v>596</v>
      </c>
      <c r="G144" s="41"/>
    </row>
    <row r="145" ht="15" customHeight="1" spans="1:7">
      <c r="A145" s="25">
        <v>138</v>
      </c>
      <c r="B145" s="270" t="s">
        <v>613</v>
      </c>
      <c r="C145" s="26"/>
      <c r="D145" s="41" t="s">
        <v>443</v>
      </c>
      <c r="E145" s="257">
        <v>2</v>
      </c>
      <c r="F145" s="271" t="s">
        <v>596</v>
      </c>
      <c r="G145" s="41"/>
    </row>
    <row r="146" ht="15" customHeight="1" spans="1:7">
      <c r="A146" s="25">
        <v>139</v>
      </c>
      <c r="B146" s="270" t="s">
        <v>614</v>
      </c>
      <c r="C146" s="26"/>
      <c r="D146" s="41" t="s">
        <v>443</v>
      </c>
      <c r="E146" s="257">
        <v>2</v>
      </c>
      <c r="F146" s="271" t="s">
        <v>596</v>
      </c>
      <c r="G146" s="41"/>
    </row>
    <row r="147" ht="15" customHeight="1" spans="1:7">
      <c r="A147" s="25">
        <v>140</v>
      </c>
      <c r="B147" s="270" t="s">
        <v>615</v>
      </c>
      <c r="C147" s="26"/>
      <c r="D147" s="41" t="s">
        <v>443</v>
      </c>
      <c r="E147" s="257">
        <v>3</v>
      </c>
      <c r="F147" s="271" t="s">
        <v>596</v>
      </c>
      <c r="G147" s="41"/>
    </row>
    <row r="148" ht="15" customHeight="1" spans="1:7">
      <c r="A148" s="25">
        <v>141</v>
      </c>
      <c r="B148" s="270" t="s">
        <v>531</v>
      </c>
      <c r="C148" s="26"/>
      <c r="D148" s="41" t="s">
        <v>616</v>
      </c>
      <c r="E148" s="257">
        <v>1</v>
      </c>
      <c r="F148" s="271" t="s">
        <v>596</v>
      </c>
      <c r="G148" s="41"/>
    </row>
    <row r="149" ht="15" customHeight="1" spans="1:7">
      <c r="A149" s="25">
        <v>142</v>
      </c>
      <c r="B149" s="270" t="s">
        <v>533</v>
      </c>
      <c r="C149" s="26"/>
      <c r="D149" s="41" t="s">
        <v>616</v>
      </c>
      <c r="E149" s="257">
        <v>1</v>
      </c>
      <c r="F149" s="271" t="s">
        <v>596</v>
      </c>
      <c r="G149" s="41"/>
    </row>
    <row r="150" ht="15" customHeight="1" spans="1:7">
      <c r="A150" s="25">
        <v>143</v>
      </c>
      <c r="B150" s="270" t="s">
        <v>534</v>
      </c>
      <c r="C150" s="26"/>
      <c r="D150" s="41" t="s">
        <v>616</v>
      </c>
      <c r="E150" s="257">
        <v>1</v>
      </c>
      <c r="F150" s="271" t="s">
        <v>596</v>
      </c>
      <c r="G150" s="41"/>
    </row>
    <row r="151" ht="15" customHeight="1" spans="1:7">
      <c r="A151" s="25">
        <v>144</v>
      </c>
      <c r="B151" s="270" t="s">
        <v>535</v>
      </c>
      <c r="C151" s="26"/>
      <c r="D151" s="41" t="s">
        <v>443</v>
      </c>
      <c r="E151" s="257">
        <v>5</v>
      </c>
      <c r="F151" s="271" t="s">
        <v>596</v>
      </c>
      <c r="G151" s="41"/>
    </row>
    <row r="152" ht="15" customHeight="1" spans="1:7">
      <c r="A152" s="25">
        <v>145</v>
      </c>
      <c r="B152" s="270" t="s">
        <v>537</v>
      </c>
      <c r="C152" s="26"/>
      <c r="D152" s="41" t="s">
        <v>443</v>
      </c>
      <c r="E152" s="257">
        <v>8</v>
      </c>
      <c r="F152" s="271" t="s">
        <v>596</v>
      </c>
      <c r="G152" s="41"/>
    </row>
    <row r="153" ht="15" customHeight="1" spans="1:7">
      <c r="A153" s="25">
        <v>146</v>
      </c>
      <c r="B153" s="270" t="s">
        <v>539</v>
      </c>
      <c r="C153" s="26"/>
      <c r="D153" s="41" t="s">
        <v>443</v>
      </c>
      <c r="E153" s="257">
        <v>6</v>
      </c>
      <c r="F153" s="271" t="s">
        <v>596</v>
      </c>
      <c r="G153" s="41"/>
    </row>
    <row r="154" ht="15" customHeight="1" spans="1:7">
      <c r="A154" s="25">
        <v>147</v>
      </c>
      <c r="B154" s="270" t="s">
        <v>468</v>
      </c>
      <c r="C154" s="26"/>
      <c r="D154" s="41" t="s">
        <v>443</v>
      </c>
      <c r="E154" s="257">
        <v>1</v>
      </c>
      <c r="F154" s="271" t="s">
        <v>596</v>
      </c>
      <c r="G154" s="41"/>
    </row>
    <row r="155" ht="15" customHeight="1" spans="1:7">
      <c r="A155" s="25">
        <v>148</v>
      </c>
      <c r="B155" s="270" t="s">
        <v>617</v>
      </c>
      <c r="C155" s="26"/>
      <c r="D155" s="41" t="s">
        <v>443</v>
      </c>
      <c r="E155" s="257">
        <v>2</v>
      </c>
      <c r="F155" s="271" t="s">
        <v>596</v>
      </c>
      <c r="G155" s="41"/>
    </row>
    <row r="156" ht="15" customHeight="1" spans="1:7">
      <c r="A156" s="25">
        <v>149</v>
      </c>
      <c r="B156" s="270" t="s">
        <v>618</v>
      </c>
      <c r="C156" s="26"/>
      <c r="D156" s="41" t="s">
        <v>443</v>
      </c>
      <c r="E156" s="257">
        <v>4</v>
      </c>
      <c r="F156" s="271" t="s">
        <v>596</v>
      </c>
      <c r="G156" s="41"/>
    </row>
    <row r="157" ht="15" customHeight="1" spans="1:7">
      <c r="A157" s="25">
        <v>150</v>
      </c>
      <c r="B157" s="270" t="s">
        <v>619</v>
      </c>
      <c r="C157" s="26"/>
      <c r="D157" s="41" t="s">
        <v>443</v>
      </c>
      <c r="E157" s="257">
        <v>2</v>
      </c>
      <c r="F157" s="271" t="s">
        <v>596</v>
      </c>
      <c r="G157" s="41"/>
    </row>
    <row r="158" ht="15" customHeight="1" spans="1:7">
      <c r="A158" s="25">
        <v>151</v>
      </c>
      <c r="B158" s="270" t="s">
        <v>620</v>
      </c>
      <c r="C158" s="26"/>
      <c r="D158" s="41" t="s">
        <v>443</v>
      </c>
      <c r="E158" s="257">
        <v>10</v>
      </c>
      <c r="F158" s="271" t="s">
        <v>596</v>
      </c>
      <c r="G158" s="41"/>
    </row>
    <row r="159" ht="15" customHeight="1" spans="1:7">
      <c r="A159" s="25">
        <v>152</v>
      </c>
      <c r="B159" s="270" t="s">
        <v>621</v>
      </c>
      <c r="C159" s="26"/>
      <c r="D159" s="41" t="s">
        <v>443</v>
      </c>
      <c r="E159" s="257">
        <v>2</v>
      </c>
      <c r="F159" s="271" t="s">
        <v>596</v>
      </c>
      <c r="G159" s="41"/>
    </row>
    <row r="160" ht="15" customHeight="1" spans="1:7">
      <c r="A160" s="25">
        <v>153</v>
      </c>
      <c r="B160" s="270" t="s">
        <v>622</v>
      </c>
      <c r="C160" s="26"/>
      <c r="D160" s="41" t="s">
        <v>443</v>
      </c>
      <c r="E160" s="257">
        <v>9</v>
      </c>
      <c r="F160" s="271" t="s">
        <v>596</v>
      </c>
      <c r="G160" s="41"/>
    </row>
    <row r="161" ht="15" customHeight="1" spans="1:7">
      <c r="A161" s="25">
        <v>154</v>
      </c>
      <c r="B161" s="270" t="s">
        <v>623</v>
      </c>
      <c r="C161" s="26"/>
      <c r="D161" s="41" t="s">
        <v>443</v>
      </c>
      <c r="E161" s="257">
        <v>1</v>
      </c>
      <c r="F161" s="271" t="s">
        <v>596</v>
      </c>
      <c r="G161" s="41"/>
    </row>
    <row r="162" ht="15" customHeight="1" spans="1:7">
      <c r="A162" s="25">
        <v>155</v>
      </c>
      <c r="B162" s="270" t="s">
        <v>624</v>
      </c>
      <c r="C162" s="26"/>
      <c r="D162" s="41" t="s">
        <v>443</v>
      </c>
      <c r="E162" s="257">
        <v>1</v>
      </c>
      <c r="F162" s="271" t="s">
        <v>596</v>
      </c>
      <c r="G162" s="41"/>
    </row>
    <row r="163" ht="15" customHeight="1" spans="1:7">
      <c r="A163" s="25">
        <v>156</v>
      </c>
      <c r="B163" s="270" t="s">
        <v>625</v>
      </c>
      <c r="C163" s="26"/>
      <c r="D163" s="41" t="s">
        <v>443</v>
      </c>
      <c r="E163" s="257">
        <v>1</v>
      </c>
      <c r="F163" s="271" t="s">
        <v>596</v>
      </c>
      <c r="G163" s="41"/>
    </row>
    <row r="164" ht="15" customHeight="1" spans="1:7">
      <c r="A164" s="25">
        <v>157</v>
      </c>
      <c r="B164" s="270" t="s">
        <v>626</v>
      </c>
      <c r="C164" s="26"/>
      <c r="D164" s="41" t="s">
        <v>627</v>
      </c>
      <c r="E164" s="257">
        <v>1</v>
      </c>
      <c r="F164" s="271" t="s">
        <v>596</v>
      </c>
      <c r="G164" s="41"/>
    </row>
    <row r="165" ht="15" customHeight="1" spans="1:7">
      <c r="A165" s="25">
        <v>158</v>
      </c>
      <c r="B165" s="270" t="s">
        <v>628</v>
      </c>
      <c r="C165" s="26"/>
      <c r="D165" s="41" t="s">
        <v>443</v>
      </c>
      <c r="E165" s="257">
        <v>2</v>
      </c>
      <c r="F165" s="271" t="s">
        <v>596</v>
      </c>
      <c r="G165" s="41"/>
    </row>
    <row r="166" ht="15" customHeight="1" spans="1:7">
      <c r="A166" s="25">
        <v>159</v>
      </c>
      <c r="B166" s="270" t="s">
        <v>629</v>
      </c>
      <c r="C166" s="26"/>
      <c r="D166" s="41" t="s">
        <v>443</v>
      </c>
      <c r="E166" s="257">
        <v>1</v>
      </c>
      <c r="F166" s="271" t="s">
        <v>596</v>
      </c>
      <c r="G166" s="41"/>
    </row>
    <row r="167" ht="15" customHeight="1" spans="1:7">
      <c r="A167" s="25">
        <v>160</v>
      </c>
      <c r="B167" s="270" t="s">
        <v>630</v>
      </c>
      <c r="C167" s="26"/>
      <c r="D167" s="41" t="s">
        <v>443</v>
      </c>
      <c r="E167" s="257">
        <v>4</v>
      </c>
      <c r="F167" s="271" t="s">
        <v>596</v>
      </c>
      <c r="G167" s="41"/>
    </row>
    <row r="168" ht="15" customHeight="1" spans="1:7">
      <c r="A168" s="25">
        <v>161</v>
      </c>
      <c r="B168" s="270" t="s">
        <v>631</v>
      </c>
      <c r="C168" s="26"/>
      <c r="D168" s="41" t="s">
        <v>443</v>
      </c>
      <c r="E168" s="257">
        <v>3</v>
      </c>
      <c r="F168" s="271" t="s">
        <v>596</v>
      </c>
      <c r="G168" s="41"/>
    </row>
    <row r="169" ht="15" customHeight="1" spans="1:7">
      <c r="A169" s="25">
        <v>162</v>
      </c>
      <c r="B169" s="270" t="s">
        <v>632</v>
      </c>
      <c r="C169" s="26"/>
      <c r="D169" s="41" t="s">
        <v>443</v>
      </c>
      <c r="E169" s="257">
        <v>32</v>
      </c>
      <c r="F169" s="271" t="s">
        <v>596</v>
      </c>
      <c r="G169" s="41"/>
    </row>
    <row r="170" ht="15" customHeight="1" spans="1:7">
      <c r="A170" s="25">
        <v>163</v>
      </c>
      <c r="B170" s="270" t="s">
        <v>633</v>
      </c>
      <c r="C170" s="26"/>
      <c r="D170" s="41" t="s">
        <v>443</v>
      </c>
      <c r="E170" s="257">
        <v>4</v>
      </c>
      <c r="F170" s="271" t="s">
        <v>596</v>
      </c>
      <c r="G170" s="41"/>
    </row>
    <row r="171" ht="15" customHeight="1" spans="1:7">
      <c r="A171" s="25">
        <v>164</v>
      </c>
      <c r="B171" s="270" t="s">
        <v>634</v>
      </c>
      <c r="C171" s="26"/>
      <c r="D171" s="41" t="s">
        <v>443</v>
      </c>
      <c r="E171" s="257">
        <v>2</v>
      </c>
      <c r="F171" s="271" t="s">
        <v>596</v>
      </c>
      <c r="G171" s="41"/>
    </row>
    <row r="172" ht="15" customHeight="1" spans="1:7">
      <c r="A172" s="25">
        <v>165</v>
      </c>
      <c r="B172" s="270" t="s">
        <v>473</v>
      </c>
      <c r="C172" s="26"/>
      <c r="D172" s="41" t="s">
        <v>443</v>
      </c>
      <c r="E172" s="257">
        <v>20</v>
      </c>
      <c r="F172" s="271" t="s">
        <v>596</v>
      </c>
      <c r="G172" s="41"/>
    </row>
    <row r="173" ht="15" customHeight="1" spans="1:7">
      <c r="A173" s="25">
        <v>166</v>
      </c>
      <c r="B173" s="270" t="s">
        <v>635</v>
      </c>
      <c r="C173" s="26"/>
      <c r="D173" s="41" t="s">
        <v>443</v>
      </c>
      <c r="E173" s="257">
        <v>20</v>
      </c>
      <c r="F173" s="271" t="s">
        <v>596</v>
      </c>
      <c r="G173" s="41"/>
    </row>
    <row r="174" ht="15" customHeight="1" spans="1:7">
      <c r="A174" s="25">
        <v>167</v>
      </c>
      <c r="B174" s="270" t="s">
        <v>636</v>
      </c>
      <c r="C174" s="26"/>
      <c r="D174" s="41" t="s">
        <v>443</v>
      </c>
      <c r="E174" s="257">
        <v>19</v>
      </c>
      <c r="F174" s="271" t="s">
        <v>596</v>
      </c>
      <c r="G174" s="41"/>
    </row>
    <row r="175" ht="15" customHeight="1" spans="1:7">
      <c r="A175" s="25">
        <v>168</v>
      </c>
      <c r="B175" s="270" t="s">
        <v>637</v>
      </c>
      <c r="C175" s="26"/>
      <c r="D175" s="41" t="s">
        <v>443</v>
      </c>
      <c r="E175" s="257">
        <v>20</v>
      </c>
      <c r="F175" s="271" t="s">
        <v>596</v>
      </c>
      <c r="G175" s="41"/>
    </row>
    <row r="176" ht="15" customHeight="1" spans="1:7">
      <c r="A176" s="25">
        <v>169</v>
      </c>
      <c r="B176" s="270" t="s">
        <v>638</v>
      </c>
      <c r="C176" s="26"/>
      <c r="D176" s="41" t="s">
        <v>443</v>
      </c>
      <c r="E176" s="257">
        <v>20</v>
      </c>
      <c r="F176" s="271" t="s">
        <v>596</v>
      </c>
      <c r="G176" s="41"/>
    </row>
    <row r="177" ht="15" customHeight="1" spans="1:7">
      <c r="A177" s="25">
        <v>170</v>
      </c>
      <c r="B177" s="270" t="s">
        <v>639</v>
      </c>
      <c r="C177" s="26"/>
      <c r="D177" s="41" t="s">
        <v>443</v>
      </c>
      <c r="E177" s="257">
        <v>20</v>
      </c>
      <c r="F177" s="271" t="s">
        <v>596</v>
      </c>
      <c r="G177" s="41"/>
    </row>
    <row r="178" ht="15" customHeight="1" spans="1:7">
      <c r="A178" s="25">
        <v>171</v>
      </c>
      <c r="B178" s="270" t="s">
        <v>640</v>
      </c>
      <c r="C178" s="26"/>
      <c r="D178" s="41" t="s">
        <v>443</v>
      </c>
      <c r="E178" s="257">
        <v>10</v>
      </c>
      <c r="F178" s="271" t="s">
        <v>596</v>
      </c>
      <c r="G178" s="41"/>
    </row>
    <row r="179" ht="15" customHeight="1" spans="1:7">
      <c r="A179" s="25">
        <v>172</v>
      </c>
      <c r="B179" s="270" t="s">
        <v>641</v>
      </c>
      <c r="C179" s="26"/>
      <c r="D179" s="41" t="s">
        <v>443</v>
      </c>
      <c r="E179" s="257">
        <v>15</v>
      </c>
      <c r="F179" s="271" t="s">
        <v>596</v>
      </c>
      <c r="G179" s="41"/>
    </row>
    <row r="180" ht="15" customHeight="1" spans="1:7">
      <c r="A180" s="25">
        <v>173</v>
      </c>
      <c r="B180" s="270" t="s">
        <v>642</v>
      </c>
      <c r="C180" s="26"/>
      <c r="D180" s="41" t="s">
        <v>443</v>
      </c>
      <c r="E180" s="257">
        <v>5</v>
      </c>
      <c r="F180" s="271" t="s">
        <v>596</v>
      </c>
      <c r="G180" s="41"/>
    </row>
    <row r="181" ht="15" customHeight="1" spans="1:7">
      <c r="A181" s="25">
        <v>174</v>
      </c>
      <c r="B181" s="270" t="s">
        <v>643</v>
      </c>
      <c r="C181" s="26"/>
      <c r="D181" s="41" t="s">
        <v>443</v>
      </c>
      <c r="E181" s="257">
        <v>11</v>
      </c>
      <c r="F181" s="271" t="s">
        <v>596</v>
      </c>
      <c r="G181" s="41"/>
    </row>
    <row r="182" ht="15" customHeight="1" spans="1:7">
      <c r="A182" s="25">
        <v>175</v>
      </c>
      <c r="B182" s="270" t="s">
        <v>644</v>
      </c>
      <c r="C182" s="26"/>
      <c r="D182" s="41" t="s">
        <v>443</v>
      </c>
      <c r="E182" s="257">
        <v>8</v>
      </c>
      <c r="F182" s="271" t="s">
        <v>596</v>
      </c>
      <c r="G182" s="41"/>
    </row>
    <row r="183" ht="15" customHeight="1" spans="1:7">
      <c r="A183" s="25">
        <v>176</v>
      </c>
      <c r="B183" s="270" t="s">
        <v>645</v>
      </c>
      <c r="C183" s="26"/>
      <c r="D183" s="41" t="s">
        <v>646</v>
      </c>
      <c r="E183" s="257">
        <v>3</v>
      </c>
      <c r="F183" s="271" t="s">
        <v>596</v>
      </c>
      <c r="G183" s="41"/>
    </row>
    <row r="184" ht="15" customHeight="1" spans="1:7">
      <c r="A184" s="25">
        <v>177</v>
      </c>
      <c r="B184" s="270" t="s">
        <v>647</v>
      </c>
      <c r="C184" s="26"/>
      <c r="D184" s="41" t="s">
        <v>443</v>
      </c>
      <c r="E184" s="257">
        <v>9</v>
      </c>
      <c r="F184" s="271" t="s">
        <v>596</v>
      </c>
      <c r="G184" s="41"/>
    </row>
    <row r="185" ht="15" customHeight="1" spans="1:7">
      <c r="A185" s="25">
        <v>178</v>
      </c>
      <c r="B185" s="270" t="s">
        <v>648</v>
      </c>
      <c r="C185" s="26"/>
      <c r="D185" s="41" t="s">
        <v>449</v>
      </c>
      <c r="E185" s="257">
        <v>15</v>
      </c>
      <c r="F185" s="271" t="s">
        <v>596</v>
      </c>
      <c r="G185" s="41"/>
    </row>
    <row r="186" ht="15" customHeight="1" spans="1:7">
      <c r="A186" s="25">
        <v>179</v>
      </c>
      <c r="B186" s="270" t="s">
        <v>649</v>
      </c>
      <c r="C186" s="26"/>
      <c r="D186" s="41" t="s">
        <v>443</v>
      </c>
      <c r="E186" s="257">
        <v>9</v>
      </c>
      <c r="F186" s="271" t="s">
        <v>596</v>
      </c>
      <c r="G186" s="41"/>
    </row>
    <row r="187" ht="15" customHeight="1" spans="1:7">
      <c r="A187" s="25">
        <v>180</v>
      </c>
      <c r="B187" s="270" t="s">
        <v>650</v>
      </c>
      <c r="C187" s="26"/>
      <c r="D187" s="41" t="s">
        <v>443</v>
      </c>
      <c r="E187" s="257">
        <v>2</v>
      </c>
      <c r="F187" s="271" t="s">
        <v>596</v>
      </c>
      <c r="G187" s="41"/>
    </row>
    <row r="188" ht="15" customHeight="1" spans="1:7">
      <c r="A188" s="25">
        <v>181</v>
      </c>
      <c r="B188" s="270" t="s">
        <v>651</v>
      </c>
      <c r="C188" s="26"/>
      <c r="D188" s="41" t="s">
        <v>443</v>
      </c>
      <c r="E188" s="257">
        <v>15</v>
      </c>
      <c r="F188" s="271" t="s">
        <v>596</v>
      </c>
      <c r="G188" s="41"/>
    </row>
    <row r="189" ht="15" customHeight="1" spans="1:7">
      <c r="A189" s="25">
        <v>182</v>
      </c>
      <c r="B189" s="270" t="s">
        <v>652</v>
      </c>
      <c r="C189" s="26"/>
      <c r="D189" s="41" t="s">
        <v>443</v>
      </c>
      <c r="E189" s="257">
        <v>15</v>
      </c>
      <c r="F189" s="271" t="s">
        <v>596</v>
      </c>
      <c r="G189" s="41"/>
    </row>
    <row r="190" ht="15" customHeight="1" spans="1:7">
      <c r="A190" s="25">
        <v>183</v>
      </c>
      <c r="B190" s="270" t="s">
        <v>653</v>
      </c>
      <c r="C190" s="26"/>
      <c r="D190" s="41" t="s">
        <v>443</v>
      </c>
      <c r="E190" s="257">
        <v>5</v>
      </c>
      <c r="F190" s="271" t="s">
        <v>596</v>
      </c>
      <c r="G190" s="41"/>
    </row>
    <row r="191" ht="15" customHeight="1" spans="1:7">
      <c r="A191" s="25">
        <v>184</v>
      </c>
      <c r="B191" s="270" t="s">
        <v>654</v>
      </c>
      <c r="C191" s="26"/>
      <c r="D191" s="41" t="s">
        <v>443</v>
      </c>
      <c r="E191" s="257">
        <v>5</v>
      </c>
      <c r="F191" s="271" t="s">
        <v>596</v>
      </c>
      <c r="G191" s="41"/>
    </row>
    <row r="192" ht="15" customHeight="1" spans="1:7">
      <c r="A192" s="25">
        <v>185</v>
      </c>
      <c r="B192" s="270" t="s">
        <v>655</v>
      </c>
      <c r="C192" s="26"/>
      <c r="D192" s="41" t="s">
        <v>443</v>
      </c>
      <c r="E192" s="257">
        <v>15</v>
      </c>
      <c r="F192" s="271" t="s">
        <v>596</v>
      </c>
      <c r="G192" s="41"/>
    </row>
    <row r="193" ht="15" customHeight="1" spans="1:7">
      <c r="A193" s="25">
        <v>186</v>
      </c>
      <c r="B193" s="270" t="s">
        <v>656</v>
      </c>
      <c r="C193" s="26"/>
      <c r="D193" s="41" t="s">
        <v>449</v>
      </c>
      <c r="E193" s="257">
        <v>31</v>
      </c>
      <c r="F193" s="271" t="s">
        <v>596</v>
      </c>
      <c r="G193" s="41"/>
    </row>
    <row r="194" ht="15" customHeight="1" spans="1:7">
      <c r="A194" s="25">
        <v>187</v>
      </c>
      <c r="B194" s="270" t="s">
        <v>657</v>
      </c>
      <c r="C194" s="26"/>
      <c r="D194" s="41" t="s">
        <v>443</v>
      </c>
      <c r="E194" s="257">
        <v>6</v>
      </c>
      <c r="F194" s="271" t="s">
        <v>596</v>
      </c>
      <c r="G194" s="41"/>
    </row>
    <row r="195" ht="15" customHeight="1" spans="1:7">
      <c r="A195" s="25">
        <v>188</v>
      </c>
      <c r="B195" s="270" t="s">
        <v>658</v>
      </c>
      <c r="C195" s="26"/>
      <c r="D195" s="41" t="s">
        <v>443</v>
      </c>
      <c r="E195" s="257">
        <v>14</v>
      </c>
      <c r="F195" s="271" t="s">
        <v>596</v>
      </c>
      <c r="G195" s="41"/>
    </row>
    <row r="196" ht="15" customHeight="1" spans="1:7">
      <c r="A196" s="25">
        <v>189</v>
      </c>
      <c r="B196" s="270" t="s">
        <v>659</v>
      </c>
      <c r="C196" s="26"/>
      <c r="D196" s="41" t="s">
        <v>443</v>
      </c>
      <c r="E196" s="257">
        <v>12</v>
      </c>
      <c r="F196" s="271" t="s">
        <v>596</v>
      </c>
      <c r="G196" s="41"/>
    </row>
    <row r="197" ht="15" customHeight="1" spans="1:7">
      <c r="A197" s="25">
        <v>190</v>
      </c>
      <c r="B197" s="270" t="s">
        <v>660</v>
      </c>
      <c r="C197" s="26"/>
      <c r="D197" s="41" t="s">
        <v>443</v>
      </c>
      <c r="E197" s="257">
        <v>15</v>
      </c>
      <c r="F197" s="271" t="s">
        <v>596</v>
      </c>
      <c r="G197" s="41"/>
    </row>
    <row r="198" ht="15" customHeight="1" spans="1:7">
      <c r="A198" s="25">
        <v>191</v>
      </c>
      <c r="B198" s="270" t="s">
        <v>661</v>
      </c>
      <c r="C198" s="26"/>
      <c r="D198" s="41" t="s">
        <v>443</v>
      </c>
      <c r="E198" s="257">
        <v>15</v>
      </c>
      <c r="F198" s="271" t="s">
        <v>596</v>
      </c>
      <c r="G198" s="41"/>
    </row>
    <row r="199" ht="15" customHeight="1" spans="1:7">
      <c r="A199" s="25">
        <v>192</v>
      </c>
      <c r="B199" s="270" t="s">
        <v>662</v>
      </c>
      <c r="C199" s="26"/>
      <c r="D199" s="41" t="s">
        <v>449</v>
      </c>
      <c r="E199" s="257">
        <v>9</v>
      </c>
      <c r="F199" s="271" t="s">
        <v>596</v>
      </c>
      <c r="G199" s="41"/>
    </row>
    <row r="200" ht="15" customHeight="1" spans="1:7">
      <c r="A200" s="25">
        <v>193</v>
      </c>
      <c r="B200" s="270" t="s">
        <v>663</v>
      </c>
      <c r="C200" s="26"/>
      <c r="D200" s="41" t="s">
        <v>443</v>
      </c>
      <c r="E200" s="257">
        <v>15</v>
      </c>
      <c r="F200" s="271" t="s">
        <v>596</v>
      </c>
      <c r="G200" s="41"/>
    </row>
    <row r="201" ht="15" customHeight="1" spans="1:7">
      <c r="A201" s="25">
        <v>194</v>
      </c>
      <c r="B201" s="272" t="s">
        <v>664</v>
      </c>
      <c r="C201" s="26"/>
      <c r="D201" s="41" t="s">
        <v>443</v>
      </c>
      <c r="E201" s="257">
        <v>22</v>
      </c>
      <c r="F201" s="271" t="s">
        <v>596</v>
      </c>
      <c r="G201" s="41"/>
    </row>
    <row r="202" ht="15" customHeight="1" spans="1:7">
      <c r="A202" s="25">
        <v>195</v>
      </c>
      <c r="B202" s="270" t="s">
        <v>665</v>
      </c>
      <c r="C202" s="101"/>
      <c r="D202" s="41" t="s">
        <v>443</v>
      </c>
      <c r="E202" s="257">
        <v>1</v>
      </c>
      <c r="F202" s="271" t="s">
        <v>596</v>
      </c>
      <c r="G202" s="41"/>
    </row>
    <row r="203" ht="15" customHeight="1" spans="1:7">
      <c r="A203" s="25">
        <v>196</v>
      </c>
      <c r="B203" s="270" t="s">
        <v>666</v>
      </c>
      <c r="C203" s="101"/>
      <c r="D203" s="41" t="s">
        <v>667</v>
      </c>
      <c r="E203" s="257">
        <v>1</v>
      </c>
      <c r="F203" s="271" t="s">
        <v>596</v>
      </c>
      <c r="G203" s="41"/>
    </row>
    <row r="204" ht="15" customHeight="1" spans="1:7">
      <c r="A204" s="25">
        <v>197</v>
      </c>
      <c r="B204" s="270" t="s">
        <v>668</v>
      </c>
      <c r="C204" s="101"/>
      <c r="D204" s="41" t="s">
        <v>667</v>
      </c>
      <c r="E204" s="257">
        <v>20</v>
      </c>
      <c r="F204" s="271" t="s">
        <v>596</v>
      </c>
      <c r="G204" s="41"/>
    </row>
    <row r="205" ht="15" customHeight="1" spans="1:7">
      <c r="A205" s="25">
        <v>198</v>
      </c>
      <c r="B205" s="270" t="s">
        <v>669</v>
      </c>
      <c r="C205" s="101"/>
      <c r="D205" s="41" t="s">
        <v>443</v>
      </c>
      <c r="E205" s="257">
        <v>12</v>
      </c>
      <c r="F205" s="271" t="s">
        <v>596</v>
      </c>
      <c r="G205" s="41"/>
    </row>
    <row r="206" ht="15" customHeight="1" spans="1:7">
      <c r="A206" s="25">
        <v>199</v>
      </c>
      <c r="B206" s="270" t="s">
        <v>670</v>
      </c>
      <c r="C206" s="101"/>
      <c r="D206" s="41" t="s">
        <v>443</v>
      </c>
      <c r="E206" s="257">
        <v>9</v>
      </c>
      <c r="F206" s="271" t="s">
        <v>596</v>
      </c>
      <c r="G206" s="41"/>
    </row>
    <row r="207" ht="15" customHeight="1" spans="1:7">
      <c r="A207" s="25">
        <v>200</v>
      </c>
      <c r="B207" s="270" t="s">
        <v>671</v>
      </c>
      <c r="C207" s="101"/>
      <c r="D207" s="41" t="s">
        <v>443</v>
      </c>
      <c r="E207" s="257">
        <v>3</v>
      </c>
      <c r="F207" s="271" t="s">
        <v>596</v>
      </c>
      <c r="G207" s="41"/>
    </row>
    <row r="208" ht="15" customHeight="1" spans="1:7">
      <c r="A208" s="25">
        <v>201</v>
      </c>
      <c r="B208" s="270" t="s">
        <v>672</v>
      </c>
      <c r="C208" s="101"/>
      <c r="D208" s="41" t="s">
        <v>455</v>
      </c>
      <c r="E208" s="257">
        <v>10</v>
      </c>
      <c r="F208" s="271" t="s">
        <v>596</v>
      </c>
      <c r="G208" s="41"/>
    </row>
    <row r="209" ht="15" customHeight="1" spans="1:7">
      <c r="A209" s="25">
        <v>202</v>
      </c>
      <c r="B209" s="270" t="s">
        <v>673</v>
      </c>
      <c r="C209" s="101"/>
      <c r="D209" s="41" t="s">
        <v>443</v>
      </c>
      <c r="E209" s="257">
        <v>21</v>
      </c>
      <c r="F209" s="271" t="s">
        <v>596</v>
      </c>
      <c r="G209" s="41"/>
    </row>
    <row r="210" ht="15" customHeight="1" spans="1:7">
      <c r="A210" s="25">
        <v>203</v>
      </c>
      <c r="B210" s="270" t="s">
        <v>665</v>
      </c>
      <c r="C210" s="101"/>
      <c r="D210" s="41" t="s">
        <v>443</v>
      </c>
      <c r="E210" s="257">
        <v>1</v>
      </c>
      <c r="F210" s="271" t="s">
        <v>596</v>
      </c>
      <c r="G210" s="41"/>
    </row>
    <row r="211" ht="15" customHeight="1" spans="1:7">
      <c r="A211" s="25">
        <v>204</v>
      </c>
      <c r="B211" s="270" t="s">
        <v>674</v>
      </c>
      <c r="C211" s="101"/>
      <c r="D211" s="41" t="s">
        <v>443</v>
      </c>
      <c r="E211" s="257">
        <v>150</v>
      </c>
      <c r="F211" s="271" t="s">
        <v>596</v>
      </c>
      <c r="G211" s="41"/>
    </row>
    <row r="212" ht="15" customHeight="1" spans="1:7">
      <c r="A212" s="25">
        <v>205</v>
      </c>
      <c r="B212" s="270" t="s">
        <v>675</v>
      </c>
      <c r="C212" s="101"/>
      <c r="D212" s="41"/>
      <c r="E212" s="257">
        <v>20</v>
      </c>
      <c r="F212" s="271" t="s">
        <v>596</v>
      </c>
      <c r="G212" s="41"/>
    </row>
    <row r="213" ht="15" customHeight="1" spans="1:7">
      <c r="A213" s="25">
        <v>206</v>
      </c>
      <c r="B213" s="270" t="s">
        <v>676</v>
      </c>
      <c r="C213" s="101"/>
      <c r="D213" s="41"/>
      <c r="E213" s="257">
        <v>1</v>
      </c>
      <c r="F213" s="271" t="s">
        <v>596</v>
      </c>
      <c r="G213" s="41"/>
    </row>
    <row r="214" ht="15" customHeight="1" spans="1:7">
      <c r="A214" s="25">
        <v>207</v>
      </c>
      <c r="B214" s="270" t="s">
        <v>677</v>
      </c>
      <c r="C214" s="101"/>
      <c r="D214" s="41"/>
      <c r="E214" s="257">
        <v>1</v>
      </c>
      <c r="F214" s="271" t="s">
        <v>596</v>
      </c>
      <c r="G214" s="41"/>
    </row>
    <row r="215" ht="15" customHeight="1" spans="1:7">
      <c r="A215" s="25">
        <v>208</v>
      </c>
      <c r="B215" s="270" t="s">
        <v>678</v>
      </c>
      <c r="C215" s="101"/>
      <c r="D215" s="41"/>
      <c r="E215" s="257">
        <v>1</v>
      </c>
      <c r="F215" s="271" t="s">
        <v>596</v>
      </c>
      <c r="G215" s="41"/>
    </row>
    <row r="216" ht="15" customHeight="1" spans="1:7">
      <c r="A216" s="25">
        <v>209</v>
      </c>
      <c r="B216" s="270" t="s">
        <v>679</v>
      </c>
      <c r="C216" s="101"/>
      <c r="D216" s="41"/>
      <c r="E216" s="257">
        <v>4000</v>
      </c>
      <c r="F216" s="271" t="s">
        <v>596</v>
      </c>
      <c r="G216" s="41"/>
    </row>
    <row r="217" ht="15" customHeight="1" spans="1:7">
      <c r="A217" s="25">
        <v>210</v>
      </c>
      <c r="B217" s="270" t="s">
        <v>680</v>
      </c>
      <c r="C217" s="101"/>
      <c r="D217" s="41"/>
      <c r="E217" s="257">
        <v>3000</v>
      </c>
      <c r="F217" s="271" t="s">
        <v>596</v>
      </c>
      <c r="G217" s="41"/>
    </row>
    <row r="218" ht="15" customHeight="1" spans="1:7">
      <c r="A218" s="25">
        <v>211</v>
      </c>
      <c r="B218" s="270" t="s">
        <v>681</v>
      </c>
      <c r="C218" s="101"/>
      <c r="D218" s="41"/>
      <c r="E218" s="257">
        <v>1</v>
      </c>
      <c r="F218" s="271" t="s">
        <v>596</v>
      </c>
      <c r="G218" s="41"/>
    </row>
    <row r="219" ht="15" customHeight="1" spans="1:7">
      <c r="A219" s="25">
        <v>212</v>
      </c>
      <c r="B219" s="273" t="s">
        <v>682</v>
      </c>
      <c r="C219" s="26"/>
      <c r="D219" s="41"/>
      <c r="E219" s="257">
        <v>1</v>
      </c>
      <c r="F219" s="271" t="s">
        <v>683</v>
      </c>
      <c r="G219" s="41"/>
    </row>
    <row r="220" ht="15" customHeight="1" spans="1:7">
      <c r="A220" s="25">
        <v>213</v>
      </c>
      <c r="B220" s="138" t="s">
        <v>682</v>
      </c>
      <c r="C220" s="26"/>
      <c r="D220" s="41"/>
      <c r="E220" s="257">
        <v>1</v>
      </c>
      <c r="F220" s="271" t="s">
        <v>683</v>
      </c>
      <c r="G220" s="41"/>
    </row>
    <row r="221" ht="15" customHeight="1" spans="1:7">
      <c r="A221" s="25">
        <v>214</v>
      </c>
      <c r="B221" s="138" t="s">
        <v>682</v>
      </c>
      <c r="C221" s="26"/>
      <c r="D221" s="41"/>
      <c r="E221" s="257">
        <v>1</v>
      </c>
      <c r="F221" s="271" t="s">
        <v>683</v>
      </c>
      <c r="G221" s="41"/>
    </row>
    <row r="222" ht="15" customHeight="1" spans="1:7">
      <c r="A222" s="25">
        <v>215</v>
      </c>
      <c r="B222" s="138" t="s">
        <v>682</v>
      </c>
      <c r="C222" s="26"/>
      <c r="D222" s="41"/>
      <c r="E222" s="257">
        <v>1</v>
      </c>
      <c r="F222" s="271" t="s">
        <v>683</v>
      </c>
      <c r="G222" s="41"/>
    </row>
    <row r="223" ht="15" customHeight="1" spans="1:7">
      <c r="A223" s="25">
        <v>216</v>
      </c>
      <c r="B223" s="138" t="s">
        <v>682</v>
      </c>
      <c r="C223" s="26"/>
      <c r="D223" s="41"/>
      <c r="E223" s="257">
        <v>1</v>
      </c>
      <c r="F223" s="271" t="s">
        <v>683</v>
      </c>
      <c r="G223" s="41"/>
    </row>
    <row r="224" ht="15" customHeight="1" spans="1:7">
      <c r="A224" s="25">
        <v>217</v>
      </c>
      <c r="B224" s="138" t="s">
        <v>682</v>
      </c>
      <c r="C224" s="26"/>
      <c r="D224" s="41"/>
      <c r="E224" s="257">
        <v>1</v>
      </c>
      <c r="F224" s="271" t="s">
        <v>683</v>
      </c>
      <c r="G224" s="41"/>
    </row>
    <row r="225" ht="15" customHeight="1" spans="1:7">
      <c r="A225" s="25">
        <v>218</v>
      </c>
      <c r="B225" s="138" t="s">
        <v>682</v>
      </c>
      <c r="C225" s="26"/>
      <c r="D225" s="41"/>
      <c r="E225" s="257">
        <v>1</v>
      </c>
      <c r="F225" s="271" t="s">
        <v>683</v>
      </c>
      <c r="G225" s="41"/>
    </row>
    <row r="226" ht="15" customHeight="1" spans="1:7">
      <c r="A226" s="25">
        <v>219</v>
      </c>
      <c r="B226" s="138" t="s">
        <v>682</v>
      </c>
      <c r="C226" s="26"/>
      <c r="D226" s="41"/>
      <c r="E226" s="257">
        <v>1</v>
      </c>
      <c r="F226" s="271" t="s">
        <v>683</v>
      </c>
      <c r="G226" s="41"/>
    </row>
    <row r="227" ht="15" customHeight="1" spans="1:7">
      <c r="A227" s="25">
        <v>220</v>
      </c>
      <c r="B227" s="138" t="s">
        <v>682</v>
      </c>
      <c r="C227" s="26"/>
      <c r="D227" s="41"/>
      <c r="E227" s="257">
        <v>1</v>
      </c>
      <c r="F227" s="271" t="s">
        <v>683</v>
      </c>
      <c r="G227" s="41"/>
    </row>
    <row r="228" ht="15" customHeight="1" spans="1:7">
      <c r="A228" s="25">
        <v>221</v>
      </c>
      <c r="B228" s="138" t="s">
        <v>682</v>
      </c>
      <c r="C228" s="26"/>
      <c r="D228" s="41"/>
      <c r="E228" s="257">
        <v>1</v>
      </c>
      <c r="F228" s="271" t="s">
        <v>683</v>
      </c>
      <c r="G228" s="41"/>
    </row>
    <row r="229" ht="15" customHeight="1" spans="1:7">
      <c r="A229" s="25">
        <v>222</v>
      </c>
      <c r="B229" s="138" t="s">
        <v>682</v>
      </c>
      <c r="C229" s="26"/>
      <c r="D229" s="41"/>
      <c r="E229" s="257">
        <v>1</v>
      </c>
      <c r="F229" s="271" t="s">
        <v>683</v>
      </c>
      <c r="G229" s="41"/>
    </row>
    <row r="230" ht="15" customHeight="1" spans="1:7">
      <c r="A230" s="25">
        <v>223</v>
      </c>
      <c r="B230" s="138" t="s">
        <v>682</v>
      </c>
      <c r="C230" s="26"/>
      <c r="D230" s="41"/>
      <c r="E230" s="257">
        <v>1</v>
      </c>
      <c r="F230" s="271" t="s">
        <v>683</v>
      </c>
      <c r="G230" s="41"/>
    </row>
    <row r="231" ht="15" customHeight="1" spans="1:7">
      <c r="A231" s="25">
        <v>224</v>
      </c>
      <c r="B231" s="138" t="s">
        <v>684</v>
      </c>
      <c r="C231" s="26"/>
      <c r="D231" s="41"/>
      <c r="E231" s="257">
        <v>1</v>
      </c>
      <c r="F231" s="271" t="s">
        <v>683</v>
      </c>
      <c r="G231" s="41"/>
    </row>
    <row r="232" ht="15" customHeight="1" spans="1:7">
      <c r="A232" s="25">
        <v>225</v>
      </c>
      <c r="B232" s="138" t="s">
        <v>684</v>
      </c>
      <c r="C232" s="26"/>
      <c r="D232" s="41"/>
      <c r="E232" s="257">
        <v>1</v>
      </c>
      <c r="F232" s="271" t="s">
        <v>683</v>
      </c>
      <c r="G232" s="41"/>
    </row>
    <row r="233" ht="15" customHeight="1" spans="1:7">
      <c r="A233" s="25">
        <v>226</v>
      </c>
      <c r="B233" s="138" t="s">
        <v>684</v>
      </c>
      <c r="C233" s="26"/>
      <c r="D233" s="41"/>
      <c r="E233" s="257">
        <v>1</v>
      </c>
      <c r="F233" s="271" t="s">
        <v>683</v>
      </c>
      <c r="G233" s="41"/>
    </row>
    <row r="234" ht="15" customHeight="1" spans="1:7">
      <c r="A234" s="25">
        <v>227</v>
      </c>
      <c r="B234" s="138" t="s">
        <v>684</v>
      </c>
      <c r="C234" s="26"/>
      <c r="D234" s="41"/>
      <c r="E234" s="257">
        <v>1</v>
      </c>
      <c r="F234" s="271" t="s">
        <v>683</v>
      </c>
      <c r="G234" s="41"/>
    </row>
    <row r="235" ht="15" customHeight="1" spans="1:7">
      <c r="A235" s="25">
        <v>228</v>
      </c>
      <c r="B235" s="138" t="s">
        <v>684</v>
      </c>
      <c r="C235" s="26"/>
      <c r="D235" s="41"/>
      <c r="E235" s="257">
        <v>1</v>
      </c>
      <c r="F235" s="271" t="s">
        <v>683</v>
      </c>
      <c r="G235" s="41"/>
    </row>
    <row r="236" ht="15" customHeight="1" spans="1:7">
      <c r="A236" s="25">
        <v>229</v>
      </c>
      <c r="B236" s="138" t="s">
        <v>684</v>
      </c>
      <c r="C236" s="26"/>
      <c r="D236" s="41"/>
      <c r="E236" s="257">
        <v>1</v>
      </c>
      <c r="F236" s="271" t="s">
        <v>683</v>
      </c>
      <c r="G236" s="41"/>
    </row>
    <row r="237" ht="15" customHeight="1" spans="1:7">
      <c r="A237" s="25">
        <v>230</v>
      </c>
      <c r="B237" s="138" t="s">
        <v>684</v>
      </c>
      <c r="C237" s="26"/>
      <c r="D237" s="41"/>
      <c r="E237" s="257">
        <v>1</v>
      </c>
      <c r="F237" s="271" t="s">
        <v>683</v>
      </c>
      <c r="G237" s="41"/>
    </row>
    <row r="238" ht="15" customHeight="1" spans="1:7">
      <c r="A238" s="25">
        <v>231</v>
      </c>
      <c r="B238" s="138" t="s">
        <v>684</v>
      </c>
      <c r="C238" s="26"/>
      <c r="D238" s="41"/>
      <c r="E238" s="257">
        <v>1</v>
      </c>
      <c r="F238" s="271" t="s">
        <v>683</v>
      </c>
      <c r="G238" s="41"/>
    </row>
    <row r="239" ht="15" customHeight="1" spans="1:7">
      <c r="A239" s="25">
        <v>232</v>
      </c>
      <c r="B239" s="138" t="s">
        <v>684</v>
      </c>
      <c r="C239" s="26"/>
      <c r="D239" s="41"/>
      <c r="E239" s="257">
        <v>1</v>
      </c>
      <c r="F239" s="271" t="s">
        <v>683</v>
      </c>
      <c r="G239" s="41"/>
    </row>
    <row r="240" ht="15" customHeight="1" spans="1:7">
      <c r="A240" s="25">
        <v>233</v>
      </c>
      <c r="B240" s="138" t="s">
        <v>684</v>
      </c>
      <c r="C240" s="26"/>
      <c r="D240" s="41"/>
      <c r="E240" s="257">
        <v>1</v>
      </c>
      <c r="F240" s="271" t="s">
        <v>683</v>
      </c>
      <c r="G240" s="41"/>
    </row>
    <row r="241" ht="15" customHeight="1" spans="1:7">
      <c r="A241" s="25">
        <v>234</v>
      </c>
      <c r="B241" s="138" t="s">
        <v>684</v>
      </c>
      <c r="C241" s="26"/>
      <c r="D241" s="41"/>
      <c r="E241" s="257">
        <v>1</v>
      </c>
      <c r="F241" s="271" t="s">
        <v>683</v>
      </c>
      <c r="G241" s="41"/>
    </row>
    <row r="242" ht="15" customHeight="1" spans="1:7">
      <c r="A242" s="25">
        <v>235</v>
      </c>
      <c r="B242" s="138" t="s">
        <v>684</v>
      </c>
      <c r="C242" s="26"/>
      <c r="D242" s="41"/>
      <c r="E242" s="257">
        <v>1</v>
      </c>
      <c r="F242" s="271" t="s">
        <v>683</v>
      </c>
      <c r="G242" s="41"/>
    </row>
    <row r="243" ht="15" customHeight="1" spans="1:7">
      <c r="A243" s="25">
        <v>236</v>
      </c>
      <c r="B243" s="138" t="s">
        <v>684</v>
      </c>
      <c r="C243" s="26"/>
      <c r="D243" s="41"/>
      <c r="E243" s="257">
        <v>1</v>
      </c>
      <c r="F243" s="271" t="s">
        <v>683</v>
      </c>
      <c r="G243" s="41"/>
    </row>
    <row r="244" ht="15" customHeight="1" spans="1:7">
      <c r="A244" s="25">
        <v>237</v>
      </c>
      <c r="B244" s="138" t="s">
        <v>684</v>
      </c>
      <c r="C244" s="26"/>
      <c r="D244" s="41"/>
      <c r="E244" s="257">
        <v>1</v>
      </c>
      <c r="F244" s="271" t="s">
        <v>683</v>
      </c>
      <c r="G244" s="41"/>
    </row>
    <row r="245" ht="15" customHeight="1" spans="1:7">
      <c r="A245" s="25">
        <v>238</v>
      </c>
      <c r="B245" s="138" t="s">
        <v>684</v>
      </c>
      <c r="C245" s="26"/>
      <c r="D245" s="41"/>
      <c r="E245" s="257">
        <v>1</v>
      </c>
      <c r="F245" s="271" t="s">
        <v>683</v>
      </c>
      <c r="G245" s="41"/>
    </row>
    <row r="246" ht="15" customHeight="1" spans="1:7">
      <c r="A246" s="25">
        <v>239</v>
      </c>
      <c r="B246" s="138" t="s">
        <v>684</v>
      </c>
      <c r="C246" s="26"/>
      <c r="D246" s="41"/>
      <c r="E246" s="257">
        <v>1</v>
      </c>
      <c r="F246" s="271" t="s">
        <v>683</v>
      </c>
      <c r="G246" s="41"/>
    </row>
    <row r="247" ht="15" customHeight="1" spans="1:7">
      <c r="A247" s="25">
        <v>240</v>
      </c>
      <c r="B247" s="138" t="s">
        <v>684</v>
      </c>
      <c r="C247" s="26"/>
      <c r="D247" s="41"/>
      <c r="E247" s="257">
        <v>1</v>
      </c>
      <c r="F247" s="271" t="s">
        <v>683</v>
      </c>
      <c r="G247" s="41"/>
    </row>
    <row r="248" ht="15" customHeight="1" spans="1:7">
      <c r="A248" s="25">
        <v>241</v>
      </c>
      <c r="B248" s="138" t="s">
        <v>684</v>
      </c>
      <c r="C248" s="26"/>
      <c r="D248" s="41"/>
      <c r="E248" s="257">
        <v>1</v>
      </c>
      <c r="F248" s="271" t="s">
        <v>683</v>
      </c>
      <c r="G248" s="41"/>
    </row>
    <row r="249" ht="15" customHeight="1" spans="1:7">
      <c r="A249" s="25">
        <v>242</v>
      </c>
      <c r="B249" s="138" t="s">
        <v>684</v>
      </c>
      <c r="C249" s="26"/>
      <c r="D249" s="41"/>
      <c r="E249" s="257">
        <v>1</v>
      </c>
      <c r="F249" s="271" t="s">
        <v>683</v>
      </c>
      <c r="G249" s="41"/>
    </row>
    <row r="250" ht="15" customHeight="1" spans="1:7">
      <c r="A250" s="25">
        <v>243</v>
      </c>
      <c r="B250" s="138" t="s">
        <v>684</v>
      </c>
      <c r="C250" s="26"/>
      <c r="D250" s="41"/>
      <c r="E250" s="257">
        <v>1</v>
      </c>
      <c r="F250" s="271" t="s">
        <v>683</v>
      </c>
      <c r="G250" s="41"/>
    </row>
    <row r="251" ht="15" customHeight="1" spans="1:7">
      <c r="A251" s="25">
        <v>244</v>
      </c>
      <c r="B251" s="138" t="s">
        <v>684</v>
      </c>
      <c r="C251" s="26"/>
      <c r="D251" s="41"/>
      <c r="E251" s="257">
        <v>1</v>
      </c>
      <c r="F251" s="271" t="s">
        <v>683</v>
      </c>
      <c r="G251" s="41"/>
    </row>
    <row r="252" ht="15" customHeight="1" spans="1:7">
      <c r="A252" s="25">
        <v>245</v>
      </c>
      <c r="B252" s="138" t="s">
        <v>684</v>
      </c>
      <c r="C252" s="26"/>
      <c r="D252" s="41"/>
      <c r="E252" s="257">
        <v>1</v>
      </c>
      <c r="F252" s="271" t="s">
        <v>683</v>
      </c>
      <c r="G252" s="41"/>
    </row>
    <row r="253" ht="15" customHeight="1" spans="1:7">
      <c r="A253" s="25">
        <v>246</v>
      </c>
      <c r="B253" s="138" t="s">
        <v>684</v>
      </c>
      <c r="C253" s="26"/>
      <c r="D253" s="41"/>
      <c r="E253" s="257">
        <v>1</v>
      </c>
      <c r="F253" s="271" t="s">
        <v>683</v>
      </c>
      <c r="G253" s="41"/>
    </row>
    <row r="254" ht="15" customHeight="1" spans="1:7">
      <c r="A254" s="25">
        <v>247</v>
      </c>
      <c r="B254" s="138" t="s">
        <v>684</v>
      </c>
      <c r="C254" s="26"/>
      <c r="D254" s="41"/>
      <c r="E254" s="257">
        <v>1</v>
      </c>
      <c r="F254" s="271" t="s">
        <v>683</v>
      </c>
      <c r="G254" s="41"/>
    </row>
    <row r="255" ht="15" customHeight="1" spans="1:7">
      <c r="A255" s="25">
        <v>248</v>
      </c>
      <c r="B255" s="138" t="s">
        <v>684</v>
      </c>
      <c r="C255" s="26"/>
      <c r="D255" s="41"/>
      <c r="E255" s="257">
        <v>1</v>
      </c>
      <c r="F255" s="271" t="s">
        <v>683</v>
      </c>
      <c r="G255" s="41"/>
    </row>
    <row r="256" ht="15" customHeight="1" spans="1:7">
      <c r="A256" s="25">
        <v>249</v>
      </c>
      <c r="B256" s="138" t="s">
        <v>685</v>
      </c>
      <c r="C256" s="26"/>
      <c r="D256" s="41"/>
      <c r="E256" s="257">
        <v>1</v>
      </c>
      <c r="F256" s="271" t="s">
        <v>683</v>
      </c>
      <c r="G256" s="41"/>
    </row>
    <row r="257" ht="15" customHeight="1" spans="1:7">
      <c r="A257" s="25">
        <v>250</v>
      </c>
      <c r="B257" s="138" t="s">
        <v>686</v>
      </c>
      <c r="C257" s="26"/>
      <c r="D257" s="41"/>
      <c r="E257" s="257">
        <v>1</v>
      </c>
      <c r="F257" s="271" t="s">
        <v>683</v>
      </c>
      <c r="G257" s="41"/>
    </row>
    <row r="258" ht="15" customHeight="1" spans="1:7">
      <c r="A258" s="25">
        <v>251</v>
      </c>
      <c r="B258" s="138" t="s">
        <v>687</v>
      </c>
      <c r="C258" s="26"/>
      <c r="D258" s="41"/>
      <c r="E258" s="257">
        <v>1</v>
      </c>
      <c r="F258" s="271" t="s">
        <v>683</v>
      </c>
      <c r="G258" s="41"/>
    </row>
    <row r="259" ht="15" customHeight="1" spans="1:7">
      <c r="A259" s="25">
        <v>252</v>
      </c>
      <c r="B259" s="138" t="s">
        <v>688</v>
      </c>
      <c r="C259" s="26"/>
      <c r="D259" s="41"/>
      <c r="E259" s="257">
        <v>1</v>
      </c>
      <c r="F259" s="271" t="s">
        <v>683</v>
      </c>
      <c r="G259" s="41"/>
    </row>
    <row r="260" ht="15" customHeight="1" spans="1:7">
      <c r="A260" s="25">
        <v>253</v>
      </c>
      <c r="B260" s="138" t="s">
        <v>689</v>
      </c>
      <c r="C260" s="26"/>
      <c r="D260" s="41"/>
      <c r="E260" s="257">
        <v>1</v>
      </c>
      <c r="F260" s="271" t="s">
        <v>683</v>
      </c>
      <c r="G260" s="41"/>
    </row>
    <row r="261" ht="15" customHeight="1" spans="1:7">
      <c r="A261" s="25">
        <v>254</v>
      </c>
      <c r="B261" s="138" t="s">
        <v>690</v>
      </c>
      <c r="C261" s="26"/>
      <c r="D261" s="41"/>
      <c r="E261" s="257">
        <v>1</v>
      </c>
      <c r="F261" s="271" t="s">
        <v>683</v>
      </c>
      <c r="G261" s="41"/>
    </row>
    <row r="262" ht="15" customHeight="1" spans="1:7">
      <c r="A262" s="25">
        <v>255</v>
      </c>
      <c r="B262" s="138" t="s">
        <v>690</v>
      </c>
      <c r="C262" s="26"/>
      <c r="D262" s="41"/>
      <c r="E262" s="257">
        <v>1</v>
      </c>
      <c r="F262" s="271" t="s">
        <v>683</v>
      </c>
      <c r="G262" s="41"/>
    </row>
    <row r="263" ht="15" customHeight="1" spans="1:7">
      <c r="A263" s="25">
        <v>256</v>
      </c>
      <c r="B263" s="138" t="s">
        <v>690</v>
      </c>
      <c r="C263" s="26"/>
      <c r="D263" s="41"/>
      <c r="E263" s="257">
        <v>1</v>
      </c>
      <c r="F263" s="271" t="s">
        <v>683</v>
      </c>
      <c r="G263" s="41"/>
    </row>
    <row r="264" ht="15" customHeight="1" spans="1:7">
      <c r="A264" s="25">
        <v>257</v>
      </c>
      <c r="B264" s="138" t="s">
        <v>690</v>
      </c>
      <c r="C264" s="26"/>
      <c r="D264" s="41"/>
      <c r="E264" s="257">
        <v>1</v>
      </c>
      <c r="F264" s="271" t="s">
        <v>683</v>
      </c>
      <c r="G264" s="41"/>
    </row>
    <row r="265" ht="15" customHeight="1" spans="1:7">
      <c r="A265" s="25">
        <v>258</v>
      </c>
      <c r="B265" s="138" t="s">
        <v>691</v>
      </c>
      <c r="C265" s="26"/>
      <c r="D265" s="41"/>
      <c r="E265" s="257">
        <v>1</v>
      </c>
      <c r="F265" s="271" t="s">
        <v>683</v>
      </c>
      <c r="G265" s="41"/>
    </row>
    <row r="266" ht="15" customHeight="1" spans="1:7">
      <c r="A266" s="25">
        <v>259</v>
      </c>
      <c r="B266" s="138" t="s">
        <v>692</v>
      </c>
      <c r="C266" s="26"/>
      <c r="D266" s="41"/>
      <c r="E266" s="257">
        <v>1</v>
      </c>
      <c r="F266" s="271" t="s">
        <v>683</v>
      </c>
      <c r="G266" s="41"/>
    </row>
    <row r="267" ht="15" customHeight="1" spans="1:7">
      <c r="A267" s="25">
        <v>260</v>
      </c>
      <c r="B267" s="138" t="s">
        <v>693</v>
      </c>
      <c r="C267" s="26"/>
      <c r="D267" s="41"/>
      <c r="E267" s="257">
        <v>1</v>
      </c>
      <c r="F267" s="271" t="s">
        <v>683</v>
      </c>
      <c r="G267" s="41"/>
    </row>
    <row r="268" ht="15" customHeight="1" spans="1:7">
      <c r="A268" s="25">
        <v>261</v>
      </c>
      <c r="B268" s="138" t="s">
        <v>694</v>
      </c>
      <c r="C268" s="26"/>
      <c r="D268" s="41"/>
      <c r="E268" s="257">
        <v>1</v>
      </c>
      <c r="F268" s="271" t="s">
        <v>683</v>
      </c>
      <c r="G268" s="41"/>
    </row>
    <row r="269" ht="15" customHeight="1" spans="1:7">
      <c r="A269" s="25">
        <v>262</v>
      </c>
      <c r="B269" s="138" t="s">
        <v>695</v>
      </c>
      <c r="C269" s="26"/>
      <c r="D269" s="41"/>
      <c r="E269" s="257">
        <v>1</v>
      </c>
      <c r="F269" s="271" t="s">
        <v>683</v>
      </c>
      <c r="G269" s="41"/>
    </row>
    <row r="270" ht="15" customHeight="1" spans="1:7">
      <c r="A270" s="25">
        <v>263</v>
      </c>
      <c r="B270" s="138" t="s">
        <v>696</v>
      </c>
      <c r="C270" s="26"/>
      <c r="D270" s="41"/>
      <c r="E270" s="257">
        <v>1</v>
      </c>
      <c r="F270" s="271" t="s">
        <v>683</v>
      </c>
      <c r="G270" s="41"/>
    </row>
    <row r="271" ht="15" customHeight="1" spans="1:7">
      <c r="A271" s="25">
        <v>264</v>
      </c>
      <c r="B271" s="138" t="s">
        <v>682</v>
      </c>
      <c r="C271" s="26"/>
      <c r="D271" s="41"/>
      <c r="E271" s="257">
        <v>1</v>
      </c>
      <c r="F271" s="271" t="s">
        <v>683</v>
      </c>
      <c r="G271" s="41"/>
    </row>
    <row r="272" ht="15" customHeight="1" spans="1:7">
      <c r="A272" s="25">
        <v>265</v>
      </c>
      <c r="B272" s="138" t="s">
        <v>682</v>
      </c>
      <c r="C272" s="26"/>
      <c r="D272" s="41"/>
      <c r="E272" s="257">
        <v>1</v>
      </c>
      <c r="F272" s="271" t="s">
        <v>683</v>
      </c>
      <c r="G272" s="41"/>
    </row>
    <row r="273" ht="15" customHeight="1" spans="1:7">
      <c r="A273" s="25">
        <v>266</v>
      </c>
      <c r="B273" s="138" t="s">
        <v>684</v>
      </c>
      <c r="C273" s="26"/>
      <c r="D273" s="41"/>
      <c r="E273" s="257">
        <v>1</v>
      </c>
      <c r="F273" s="271" t="s">
        <v>683</v>
      </c>
      <c r="G273" s="41"/>
    </row>
    <row r="274" ht="15" customHeight="1" spans="1:7">
      <c r="A274" s="25">
        <v>267</v>
      </c>
      <c r="B274" s="138" t="s">
        <v>684</v>
      </c>
      <c r="C274" s="26"/>
      <c r="D274" s="41"/>
      <c r="E274" s="257">
        <v>1</v>
      </c>
      <c r="F274" s="271" t="s">
        <v>683</v>
      </c>
      <c r="G274" s="41"/>
    </row>
    <row r="275" ht="15" customHeight="1" spans="1:7">
      <c r="A275" s="25">
        <v>268</v>
      </c>
      <c r="B275" s="138" t="s">
        <v>684</v>
      </c>
      <c r="C275" s="26"/>
      <c r="D275" s="41"/>
      <c r="E275" s="257">
        <v>1</v>
      </c>
      <c r="F275" s="271" t="s">
        <v>683</v>
      </c>
      <c r="G275" s="41"/>
    </row>
    <row r="276" ht="15" customHeight="1" spans="1:7">
      <c r="A276" s="25">
        <v>269</v>
      </c>
      <c r="B276" s="138" t="s">
        <v>684</v>
      </c>
      <c r="C276" s="26"/>
      <c r="D276" s="41"/>
      <c r="E276" s="257">
        <v>1</v>
      </c>
      <c r="F276" s="271" t="s">
        <v>683</v>
      </c>
      <c r="G276" s="41"/>
    </row>
    <row r="277" ht="15" customHeight="1" spans="1:7">
      <c r="A277" s="25">
        <v>270</v>
      </c>
      <c r="B277" s="138" t="s">
        <v>684</v>
      </c>
      <c r="C277" s="26"/>
      <c r="D277" s="41"/>
      <c r="E277" s="257">
        <v>1</v>
      </c>
      <c r="F277" s="271" t="s">
        <v>683</v>
      </c>
      <c r="G277" s="41"/>
    </row>
    <row r="278" ht="15" customHeight="1" spans="1:7">
      <c r="A278" s="25">
        <v>271</v>
      </c>
      <c r="B278" s="138" t="s">
        <v>684</v>
      </c>
      <c r="C278" s="26"/>
      <c r="D278" s="41"/>
      <c r="E278" s="257">
        <v>1</v>
      </c>
      <c r="F278" s="271" t="s">
        <v>683</v>
      </c>
      <c r="G278" s="41"/>
    </row>
    <row r="279" ht="15" customHeight="1" spans="1:7">
      <c r="A279" s="25">
        <v>272</v>
      </c>
      <c r="B279" s="138" t="s">
        <v>684</v>
      </c>
      <c r="C279" s="26"/>
      <c r="D279" s="41"/>
      <c r="E279" s="257">
        <v>1</v>
      </c>
      <c r="F279" s="271" t="s">
        <v>683</v>
      </c>
      <c r="G279" s="41"/>
    </row>
    <row r="280" ht="15" customHeight="1" spans="1:7">
      <c r="A280" s="25">
        <v>273</v>
      </c>
      <c r="B280" s="138" t="s">
        <v>684</v>
      </c>
      <c r="C280" s="26"/>
      <c r="D280" s="41"/>
      <c r="E280" s="257">
        <v>1</v>
      </c>
      <c r="F280" s="271" t="s">
        <v>683</v>
      </c>
      <c r="G280" s="41"/>
    </row>
    <row r="281" ht="15" customHeight="1" spans="1:7">
      <c r="A281" s="25">
        <v>274</v>
      </c>
      <c r="B281" s="138" t="s">
        <v>684</v>
      </c>
      <c r="C281" s="26"/>
      <c r="D281" s="41"/>
      <c r="E281" s="257">
        <v>1</v>
      </c>
      <c r="F281" s="271" t="s">
        <v>683</v>
      </c>
      <c r="G281" s="41"/>
    </row>
    <row r="282" ht="15" customHeight="1" spans="1:7">
      <c r="A282" s="25">
        <v>275</v>
      </c>
      <c r="B282" s="138" t="s">
        <v>684</v>
      </c>
      <c r="C282" s="26"/>
      <c r="D282" s="41"/>
      <c r="E282" s="257">
        <v>1</v>
      </c>
      <c r="F282" s="271" t="s">
        <v>683</v>
      </c>
      <c r="G282" s="41"/>
    </row>
    <row r="283" ht="15" customHeight="1" spans="1:7">
      <c r="A283" s="25">
        <v>276</v>
      </c>
      <c r="B283" s="138" t="s">
        <v>684</v>
      </c>
      <c r="C283" s="26"/>
      <c r="D283" s="41"/>
      <c r="E283" s="257">
        <v>1</v>
      </c>
      <c r="F283" s="271" t="s">
        <v>683</v>
      </c>
      <c r="G283" s="41"/>
    </row>
    <row r="284" ht="15" customHeight="1" spans="1:7">
      <c r="A284" s="25">
        <v>277</v>
      </c>
      <c r="B284" s="138" t="s">
        <v>684</v>
      </c>
      <c r="C284" s="26"/>
      <c r="D284" s="41"/>
      <c r="E284" s="257">
        <v>1</v>
      </c>
      <c r="F284" s="271" t="s">
        <v>683</v>
      </c>
      <c r="G284" s="41"/>
    </row>
    <row r="285" ht="15" customHeight="1" spans="1:7">
      <c r="A285" s="25">
        <v>278</v>
      </c>
      <c r="B285" s="138" t="s">
        <v>697</v>
      </c>
      <c r="C285" s="26"/>
      <c r="D285" s="41"/>
      <c r="E285" s="257">
        <v>1</v>
      </c>
      <c r="F285" s="271" t="s">
        <v>683</v>
      </c>
      <c r="G285" s="41"/>
    </row>
    <row r="286" ht="15" customHeight="1" spans="1:7">
      <c r="A286" s="25">
        <v>279</v>
      </c>
      <c r="B286" s="138" t="s">
        <v>698</v>
      </c>
      <c r="C286" s="26"/>
      <c r="D286" s="41"/>
      <c r="E286" s="257">
        <v>1</v>
      </c>
      <c r="F286" s="271" t="s">
        <v>683</v>
      </c>
      <c r="G286" s="41"/>
    </row>
    <row r="287" ht="15" customHeight="1" spans="1:7">
      <c r="A287" s="25">
        <v>280</v>
      </c>
      <c r="B287" s="138" t="s">
        <v>698</v>
      </c>
      <c r="C287" s="26"/>
      <c r="D287" s="41"/>
      <c r="E287" s="257">
        <v>1</v>
      </c>
      <c r="F287" s="271" t="s">
        <v>683</v>
      </c>
      <c r="G287" s="41"/>
    </row>
    <row r="288" ht="15" customHeight="1" spans="1:7">
      <c r="A288" s="25">
        <v>281</v>
      </c>
      <c r="B288" s="138" t="s">
        <v>695</v>
      </c>
      <c r="C288" s="26"/>
      <c r="D288" s="41"/>
      <c r="E288" s="257">
        <v>1</v>
      </c>
      <c r="F288" s="271" t="s">
        <v>683</v>
      </c>
      <c r="G288" s="41"/>
    </row>
    <row r="289" ht="15" customHeight="1" spans="1:7">
      <c r="A289" s="25">
        <v>282</v>
      </c>
      <c r="B289" s="138" t="s">
        <v>699</v>
      </c>
      <c r="C289" s="26"/>
      <c r="D289" s="41"/>
      <c r="E289" s="257">
        <v>1</v>
      </c>
      <c r="F289" s="271" t="s">
        <v>683</v>
      </c>
      <c r="G289" s="41"/>
    </row>
    <row r="290" ht="15" customHeight="1" spans="1:7">
      <c r="A290" s="25">
        <v>283</v>
      </c>
      <c r="B290" s="138" t="s">
        <v>700</v>
      </c>
      <c r="C290" s="26"/>
      <c r="D290" s="41"/>
      <c r="E290" s="257">
        <v>1</v>
      </c>
      <c r="F290" s="271" t="s">
        <v>683</v>
      </c>
      <c r="G290" s="41"/>
    </row>
    <row r="291" ht="15" customHeight="1" spans="1:7">
      <c r="A291" s="25">
        <v>284</v>
      </c>
      <c r="B291" s="138" t="s">
        <v>701</v>
      </c>
      <c r="C291" s="26"/>
      <c r="D291" s="41"/>
      <c r="E291" s="257">
        <v>1</v>
      </c>
      <c r="F291" s="271" t="s">
        <v>683</v>
      </c>
      <c r="G291" s="41"/>
    </row>
    <row r="292" ht="15" customHeight="1" spans="1:7">
      <c r="A292" s="25">
        <v>285</v>
      </c>
      <c r="B292" s="138" t="s">
        <v>702</v>
      </c>
      <c r="C292" s="26"/>
      <c r="D292" s="41"/>
      <c r="E292" s="257">
        <v>1</v>
      </c>
      <c r="F292" s="271" t="s">
        <v>683</v>
      </c>
      <c r="G292" s="41"/>
    </row>
    <row r="293" ht="15" customHeight="1" spans="1:7">
      <c r="A293" s="25">
        <v>286</v>
      </c>
      <c r="B293" s="138" t="s">
        <v>702</v>
      </c>
      <c r="C293" s="26"/>
      <c r="D293" s="41"/>
      <c r="E293" s="257">
        <v>1</v>
      </c>
      <c r="F293" s="271" t="s">
        <v>683</v>
      </c>
      <c r="G293" s="41"/>
    </row>
    <row r="294" ht="15" customHeight="1" spans="1:7">
      <c r="A294" s="25">
        <v>287</v>
      </c>
      <c r="B294" s="138" t="s">
        <v>703</v>
      </c>
      <c r="C294" s="26"/>
      <c r="D294" s="41"/>
      <c r="E294" s="257">
        <v>1</v>
      </c>
      <c r="F294" s="271" t="s">
        <v>683</v>
      </c>
      <c r="G294" s="41"/>
    </row>
    <row r="295" ht="15" customHeight="1" spans="1:7">
      <c r="A295" s="25">
        <v>288</v>
      </c>
      <c r="B295" s="138" t="s">
        <v>704</v>
      </c>
      <c r="C295" s="26"/>
      <c r="D295" s="41"/>
      <c r="E295" s="257">
        <v>1</v>
      </c>
      <c r="F295" s="271" t="s">
        <v>683</v>
      </c>
      <c r="G295" s="41"/>
    </row>
    <row r="296" ht="15" customHeight="1" spans="1:7">
      <c r="A296" s="25">
        <v>289</v>
      </c>
      <c r="B296" s="138" t="s">
        <v>705</v>
      </c>
      <c r="C296" s="26"/>
      <c r="D296" s="41"/>
      <c r="E296" s="257">
        <v>1</v>
      </c>
      <c r="F296" s="271" t="s">
        <v>683</v>
      </c>
      <c r="G296" s="41"/>
    </row>
    <row r="297" ht="15" customHeight="1" spans="1:7">
      <c r="A297" s="25">
        <v>290</v>
      </c>
      <c r="B297" s="138" t="s">
        <v>706</v>
      </c>
      <c r="C297" s="26"/>
      <c r="D297" s="41"/>
      <c r="E297" s="257">
        <v>1</v>
      </c>
      <c r="F297" s="271" t="s">
        <v>683</v>
      </c>
      <c r="G297" s="41"/>
    </row>
    <row r="298" ht="15" customHeight="1" spans="1:7">
      <c r="A298" s="25">
        <v>291</v>
      </c>
      <c r="B298" s="138" t="s">
        <v>706</v>
      </c>
      <c r="C298" s="26"/>
      <c r="D298" s="41"/>
      <c r="E298" s="257">
        <v>1</v>
      </c>
      <c r="F298" s="271" t="s">
        <v>683</v>
      </c>
      <c r="G298" s="41"/>
    </row>
    <row r="299" ht="15" customHeight="1" spans="1:7">
      <c r="A299" s="25">
        <v>292</v>
      </c>
      <c r="B299" s="138" t="s">
        <v>707</v>
      </c>
      <c r="C299" s="26"/>
      <c r="D299" s="41"/>
      <c r="E299" s="257">
        <v>1</v>
      </c>
      <c r="F299" s="271" t="s">
        <v>683</v>
      </c>
      <c r="G299" s="41"/>
    </row>
    <row r="300" ht="15" customHeight="1" spans="1:7">
      <c r="A300" s="25">
        <v>293</v>
      </c>
      <c r="B300" s="138" t="s">
        <v>708</v>
      </c>
      <c r="C300" s="26"/>
      <c r="D300" s="41"/>
      <c r="E300" s="257">
        <v>1</v>
      </c>
      <c r="F300" s="271" t="s">
        <v>683</v>
      </c>
      <c r="G300" s="41"/>
    </row>
    <row r="301" ht="15" customHeight="1" spans="1:7">
      <c r="A301" s="25">
        <v>294</v>
      </c>
      <c r="B301" s="138" t="s">
        <v>708</v>
      </c>
      <c r="C301" s="26"/>
      <c r="D301" s="41"/>
      <c r="E301" s="257">
        <v>1</v>
      </c>
      <c r="F301" s="271" t="s">
        <v>683</v>
      </c>
      <c r="G301" s="41"/>
    </row>
    <row r="302" ht="15" customHeight="1" spans="1:7">
      <c r="A302" s="25">
        <v>295</v>
      </c>
      <c r="B302" s="138" t="s">
        <v>708</v>
      </c>
      <c r="C302" s="26"/>
      <c r="D302" s="41"/>
      <c r="E302" s="257">
        <v>1</v>
      </c>
      <c r="F302" s="271" t="s">
        <v>683</v>
      </c>
      <c r="G302" s="41"/>
    </row>
    <row r="303" ht="15" customHeight="1" spans="1:7">
      <c r="A303" s="25">
        <v>296</v>
      </c>
      <c r="B303" s="138" t="s">
        <v>708</v>
      </c>
      <c r="C303" s="26"/>
      <c r="D303" s="41"/>
      <c r="E303" s="257">
        <v>1</v>
      </c>
      <c r="F303" s="271" t="s">
        <v>683</v>
      </c>
      <c r="G303" s="41"/>
    </row>
    <row r="304" ht="15" customHeight="1" spans="1:7">
      <c r="A304" s="25">
        <v>297</v>
      </c>
      <c r="B304" s="138" t="s">
        <v>708</v>
      </c>
      <c r="C304" s="26"/>
      <c r="D304" s="41"/>
      <c r="E304" s="257">
        <v>1</v>
      </c>
      <c r="F304" s="271" t="s">
        <v>683</v>
      </c>
      <c r="G304" s="41"/>
    </row>
    <row r="305" ht="15" customHeight="1" spans="1:7">
      <c r="A305" s="25">
        <v>298</v>
      </c>
      <c r="B305" s="138" t="s">
        <v>708</v>
      </c>
      <c r="C305" s="26"/>
      <c r="D305" s="41"/>
      <c r="E305" s="257">
        <v>1</v>
      </c>
      <c r="F305" s="271" t="s">
        <v>683</v>
      </c>
      <c r="G305" s="41"/>
    </row>
    <row r="306" ht="15" customHeight="1" spans="1:7">
      <c r="A306" s="25">
        <v>299</v>
      </c>
      <c r="B306" s="138" t="s">
        <v>708</v>
      </c>
      <c r="C306" s="26"/>
      <c r="D306" s="41"/>
      <c r="E306" s="257">
        <v>1</v>
      </c>
      <c r="F306" s="271" t="s">
        <v>683</v>
      </c>
      <c r="G306" s="41"/>
    </row>
    <row r="307" ht="15" customHeight="1" spans="1:7">
      <c r="A307" s="25">
        <v>300</v>
      </c>
      <c r="B307" s="138" t="s">
        <v>709</v>
      </c>
      <c r="C307" s="26"/>
      <c r="D307" s="41"/>
      <c r="E307" s="257">
        <v>1</v>
      </c>
      <c r="F307" s="271" t="s">
        <v>683</v>
      </c>
      <c r="G307" s="41"/>
    </row>
    <row r="308" ht="15" customHeight="1" spans="1:7">
      <c r="A308" s="25">
        <v>301</v>
      </c>
      <c r="B308" s="138" t="s">
        <v>709</v>
      </c>
      <c r="C308" s="26"/>
      <c r="D308" s="41"/>
      <c r="E308" s="257">
        <v>1</v>
      </c>
      <c r="F308" s="271" t="s">
        <v>683</v>
      </c>
      <c r="G308" s="41"/>
    </row>
    <row r="309" ht="15" customHeight="1" spans="1:7">
      <c r="A309" s="25">
        <v>302</v>
      </c>
      <c r="B309" s="138" t="s">
        <v>709</v>
      </c>
      <c r="C309" s="26"/>
      <c r="D309" s="41"/>
      <c r="E309" s="257">
        <v>1</v>
      </c>
      <c r="F309" s="271" t="s">
        <v>683</v>
      </c>
      <c r="G309" s="41"/>
    </row>
    <row r="310" ht="15" customHeight="1" spans="1:7">
      <c r="A310" s="25">
        <v>303</v>
      </c>
      <c r="B310" s="138" t="s">
        <v>709</v>
      </c>
      <c r="C310" s="26"/>
      <c r="D310" s="41"/>
      <c r="E310" s="257">
        <v>1</v>
      </c>
      <c r="F310" s="271" t="s">
        <v>683</v>
      </c>
      <c r="G310" s="41"/>
    </row>
    <row r="311" ht="15" customHeight="1" spans="1:7">
      <c r="A311" s="25">
        <v>304</v>
      </c>
      <c r="B311" s="138" t="s">
        <v>710</v>
      </c>
      <c r="C311" s="26"/>
      <c r="D311" s="41"/>
      <c r="E311" s="257">
        <v>1</v>
      </c>
      <c r="F311" s="271" t="s">
        <v>683</v>
      </c>
      <c r="G311" s="41"/>
    </row>
    <row r="312" ht="15" customHeight="1" spans="1:7">
      <c r="A312" s="25">
        <v>305</v>
      </c>
      <c r="B312" s="138" t="s">
        <v>710</v>
      </c>
      <c r="C312" s="26"/>
      <c r="D312" s="41"/>
      <c r="E312" s="257">
        <v>1</v>
      </c>
      <c r="F312" s="271" t="s">
        <v>683</v>
      </c>
      <c r="G312" s="41"/>
    </row>
    <row r="313" ht="15" customHeight="1" spans="1:7">
      <c r="A313" s="25">
        <v>306</v>
      </c>
      <c r="B313" s="138" t="s">
        <v>710</v>
      </c>
      <c r="C313" s="26"/>
      <c r="D313" s="41"/>
      <c r="E313" s="257">
        <v>1</v>
      </c>
      <c r="F313" s="271" t="s">
        <v>683</v>
      </c>
      <c r="G313" s="41"/>
    </row>
    <row r="314" ht="15" customHeight="1" spans="1:7">
      <c r="A314" s="25">
        <v>307</v>
      </c>
      <c r="B314" s="138" t="s">
        <v>691</v>
      </c>
      <c r="C314" s="26"/>
      <c r="D314" s="41"/>
      <c r="E314" s="257">
        <v>1</v>
      </c>
      <c r="F314" s="271" t="s">
        <v>683</v>
      </c>
      <c r="G314" s="41"/>
    </row>
    <row r="315" ht="15" customHeight="1" spans="1:7">
      <c r="A315" s="25">
        <v>308</v>
      </c>
      <c r="B315" s="138" t="s">
        <v>711</v>
      </c>
      <c r="C315" s="26"/>
      <c r="D315" s="41"/>
      <c r="E315" s="257">
        <v>1</v>
      </c>
      <c r="F315" s="271" t="s">
        <v>683</v>
      </c>
      <c r="G315" s="41"/>
    </row>
    <row r="316" ht="15" customHeight="1" spans="1:7">
      <c r="A316" s="25">
        <v>309</v>
      </c>
      <c r="B316" s="138" t="s">
        <v>711</v>
      </c>
      <c r="C316" s="26"/>
      <c r="D316" s="41"/>
      <c r="E316" s="257">
        <v>1</v>
      </c>
      <c r="F316" s="271" t="s">
        <v>683</v>
      </c>
      <c r="G316" s="41"/>
    </row>
    <row r="317" ht="15" customHeight="1" spans="1:7">
      <c r="A317" s="25">
        <v>310</v>
      </c>
      <c r="B317" s="138" t="s">
        <v>711</v>
      </c>
      <c r="C317" s="26"/>
      <c r="D317" s="41"/>
      <c r="E317" s="257">
        <v>1</v>
      </c>
      <c r="F317" s="271" t="s">
        <v>683</v>
      </c>
      <c r="G317" s="41"/>
    </row>
    <row r="318" ht="15" customHeight="1" spans="1:7">
      <c r="A318" s="25">
        <v>311</v>
      </c>
      <c r="B318" s="138" t="s">
        <v>711</v>
      </c>
      <c r="C318" s="26"/>
      <c r="D318" s="41"/>
      <c r="E318" s="257">
        <v>1</v>
      </c>
      <c r="F318" s="271" t="s">
        <v>683</v>
      </c>
      <c r="G318" s="41"/>
    </row>
    <row r="319" ht="15" customHeight="1" spans="1:7">
      <c r="A319" s="25">
        <v>312</v>
      </c>
      <c r="B319" s="138" t="s">
        <v>712</v>
      </c>
      <c r="C319" s="26"/>
      <c r="D319" s="41"/>
      <c r="E319" s="257">
        <v>1</v>
      </c>
      <c r="F319" s="271" t="s">
        <v>683</v>
      </c>
      <c r="G319" s="41"/>
    </row>
    <row r="320" ht="15" customHeight="1" spans="1:7">
      <c r="A320" s="25">
        <v>313</v>
      </c>
      <c r="B320" s="138" t="s">
        <v>712</v>
      </c>
      <c r="C320" s="26"/>
      <c r="D320" s="41"/>
      <c r="E320" s="257">
        <v>1</v>
      </c>
      <c r="F320" s="271" t="s">
        <v>683</v>
      </c>
      <c r="G320" s="41"/>
    </row>
    <row r="321" ht="15" customHeight="1" spans="1:7">
      <c r="A321" s="25">
        <v>314</v>
      </c>
      <c r="B321" s="138" t="s">
        <v>713</v>
      </c>
      <c r="C321" s="26"/>
      <c r="D321" s="41"/>
      <c r="E321" s="257">
        <v>1</v>
      </c>
      <c r="F321" s="271" t="s">
        <v>683</v>
      </c>
      <c r="G321" s="41"/>
    </row>
    <row r="322" ht="15" customHeight="1" spans="1:7">
      <c r="A322" s="25">
        <v>315</v>
      </c>
      <c r="B322" s="138" t="s">
        <v>714</v>
      </c>
      <c r="C322" s="26"/>
      <c r="D322" s="41"/>
      <c r="E322" s="257">
        <v>1</v>
      </c>
      <c r="F322" s="271" t="s">
        <v>683</v>
      </c>
      <c r="G322" s="41"/>
    </row>
    <row r="323" ht="15" customHeight="1" spans="1:7">
      <c r="A323" s="25">
        <v>316</v>
      </c>
      <c r="B323" s="138" t="s">
        <v>715</v>
      </c>
      <c r="C323" s="26"/>
      <c r="D323" s="41"/>
      <c r="E323" s="257">
        <v>1</v>
      </c>
      <c r="F323" s="271" t="s">
        <v>683</v>
      </c>
      <c r="G323" s="41"/>
    </row>
    <row r="324" ht="15" customHeight="1" spans="1:7">
      <c r="A324" s="25">
        <v>317</v>
      </c>
      <c r="B324" s="138" t="s">
        <v>716</v>
      </c>
      <c r="C324" s="26"/>
      <c r="D324" s="41"/>
      <c r="E324" s="257">
        <v>2</v>
      </c>
      <c r="F324" s="271" t="s">
        <v>683</v>
      </c>
      <c r="G324" s="41"/>
    </row>
    <row r="325" ht="15" customHeight="1" spans="1:7">
      <c r="A325" s="25">
        <v>318</v>
      </c>
      <c r="B325" s="138" t="s">
        <v>717</v>
      </c>
      <c r="C325" s="26"/>
      <c r="D325" s="41"/>
      <c r="E325" s="257">
        <v>10</v>
      </c>
      <c r="F325" s="271" t="s">
        <v>683</v>
      </c>
      <c r="G325" s="41"/>
    </row>
    <row r="326" ht="15" customHeight="1" spans="1:7">
      <c r="A326" s="25">
        <v>319</v>
      </c>
      <c r="B326" s="138" t="s">
        <v>718</v>
      </c>
      <c r="C326" s="26"/>
      <c r="D326" s="41"/>
      <c r="E326" s="257">
        <v>1</v>
      </c>
      <c r="F326" s="271" t="s">
        <v>683</v>
      </c>
      <c r="G326" s="41"/>
    </row>
    <row r="327" ht="15" customHeight="1" spans="1:7">
      <c r="A327" s="25">
        <v>320</v>
      </c>
      <c r="B327" s="138" t="s">
        <v>718</v>
      </c>
      <c r="C327" s="26"/>
      <c r="D327" s="41"/>
      <c r="E327" s="257">
        <v>1</v>
      </c>
      <c r="F327" s="271" t="s">
        <v>683</v>
      </c>
      <c r="G327" s="41"/>
    </row>
    <row r="328" ht="15" customHeight="1" spans="1:7">
      <c r="A328" s="25">
        <v>321</v>
      </c>
      <c r="B328" s="138" t="s">
        <v>718</v>
      </c>
      <c r="C328" s="26"/>
      <c r="D328" s="41"/>
      <c r="E328" s="257">
        <v>1</v>
      </c>
      <c r="F328" s="271" t="s">
        <v>683</v>
      </c>
      <c r="G328" s="41"/>
    </row>
    <row r="329" ht="15" customHeight="1" spans="1:7">
      <c r="A329" s="25">
        <v>322</v>
      </c>
      <c r="B329" s="138" t="s">
        <v>719</v>
      </c>
      <c r="C329" s="26"/>
      <c r="D329" s="41"/>
      <c r="E329" s="257">
        <v>1</v>
      </c>
      <c r="F329" s="271" t="s">
        <v>683</v>
      </c>
      <c r="G329" s="41"/>
    </row>
    <row r="330" ht="15" customHeight="1" spans="1:7">
      <c r="A330" s="25">
        <v>323</v>
      </c>
      <c r="B330" s="138" t="s">
        <v>719</v>
      </c>
      <c r="C330" s="26"/>
      <c r="D330" s="41"/>
      <c r="E330" s="257">
        <v>1</v>
      </c>
      <c r="F330" s="271" t="s">
        <v>683</v>
      </c>
      <c r="G330" s="41"/>
    </row>
    <row r="331" ht="15" customHeight="1" spans="1:7">
      <c r="A331" s="25">
        <v>324</v>
      </c>
      <c r="B331" s="138" t="s">
        <v>719</v>
      </c>
      <c r="C331" s="26"/>
      <c r="D331" s="41"/>
      <c r="E331" s="257">
        <v>1</v>
      </c>
      <c r="F331" s="271" t="s">
        <v>683</v>
      </c>
      <c r="G331" s="41"/>
    </row>
    <row r="332" ht="15" customHeight="1" spans="1:7">
      <c r="A332" s="25">
        <v>325</v>
      </c>
      <c r="B332" s="138" t="s">
        <v>719</v>
      </c>
      <c r="C332" s="26"/>
      <c r="D332" s="41"/>
      <c r="E332" s="257">
        <v>1</v>
      </c>
      <c r="F332" s="271" t="s">
        <v>683</v>
      </c>
      <c r="G332" s="41"/>
    </row>
    <row r="333" ht="15" customHeight="1" spans="1:7">
      <c r="A333" s="25">
        <v>326</v>
      </c>
      <c r="B333" s="138" t="s">
        <v>719</v>
      </c>
      <c r="C333" s="26"/>
      <c r="D333" s="41"/>
      <c r="E333" s="257">
        <v>1</v>
      </c>
      <c r="F333" s="271" t="s">
        <v>683</v>
      </c>
      <c r="G333" s="41"/>
    </row>
    <row r="334" ht="15" customHeight="1" spans="1:7">
      <c r="A334" s="25">
        <v>327</v>
      </c>
      <c r="B334" s="138" t="s">
        <v>719</v>
      </c>
      <c r="C334" s="26"/>
      <c r="D334" s="41"/>
      <c r="E334" s="257">
        <v>1</v>
      </c>
      <c r="F334" s="271" t="s">
        <v>683</v>
      </c>
      <c r="G334" s="41"/>
    </row>
    <row r="335" ht="15" customHeight="1" spans="1:7">
      <c r="A335" s="25">
        <v>328</v>
      </c>
      <c r="B335" s="138" t="s">
        <v>719</v>
      </c>
      <c r="C335" s="26"/>
      <c r="D335" s="41"/>
      <c r="E335" s="257">
        <v>1</v>
      </c>
      <c r="F335" s="271" t="s">
        <v>683</v>
      </c>
      <c r="G335" s="41"/>
    </row>
    <row r="336" ht="15" customHeight="1" spans="1:7">
      <c r="A336" s="25">
        <v>329</v>
      </c>
      <c r="B336" s="138" t="s">
        <v>719</v>
      </c>
      <c r="C336" s="26"/>
      <c r="D336" s="41"/>
      <c r="E336" s="257">
        <v>1</v>
      </c>
      <c r="F336" s="271" t="s">
        <v>683</v>
      </c>
      <c r="G336" s="41"/>
    </row>
    <row r="337" ht="15" customHeight="1" spans="1:7">
      <c r="A337" s="25">
        <v>330</v>
      </c>
      <c r="B337" s="138" t="s">
        <v>719</v>
      </c>
      <c r="C337" s="26"/>
      <c r="D337" s="41"/>
      <c r="E337" s="257">
        <v>1</v>
      </c>
      <c r="F337" s="271" t="s">
        <v>683</v>
      </c>
      <c r="G337" s="41"/>
    </row>
    <row r="338" ht="15" customHeight="1" spans="1:7">
      <c r="A338" s="25">
        <v>331</v>
      </c>
      <c r="B338" s="138" t="s">
        <v>719</v>
      </c>
      <c r="C338" s="26"/>
      <c r="D338" s="41"/>
      <c r="E338" s="257">
        <v>1</v>
      </c>
      <c r="F338" s="271" t="s">
        <v>683</v>
      </c>
      <c r="G338" s="41"/>
    </row>
    <row r="339" ht="15" customHeight="1" spans="1:7">
      <c r="A339" s="25">
        <v>332</v>
      </c>
      <c r="B339" s="138" t="s">
        <v>720</v>
      </c>
      <c r="C339" s="26"/>
      <c r="D339" s="41"/>
      <c r="E339" s="257">
        <v>1</v>
      </c>
      <c r="F339" s="271" t="s">
        <v>683</v>
      </c>
      <c r="G339" s="41"/>
    </row>
    <row r="340" ht="15" customHeight="1" spans="1:7">
      <c r="A340" s="25">
        <v>333</v>
      </c>
      <c r="B340" s="138" t="s">
        <v>720</v>
      </c>
      <c r="C340" s="26"/>
      <c r="D340" s="41"/>
      <c r="E340" s="257">
        <v>1</v>
      </c>
      <c r="F340" s="271" t="s">
        <v>683</v>
      </c>
      <c r="G340" s="41"/>
    </row>
    <row r="341" ht="15" customHeight="1" spans="1:7">
      <c r="A341" s="25">
        <v>334</v>
      </c>
      <c r="B341" s="138" t="s">
        <v>720</v>
      </c>
      <c r="C341" s="26"/>
      <c r="D341" s="41"/>
      <c r="E341" s="257">
        <v>1</v>
      </c>
      <c r="F341" s="271" t="s">
        <v>683</v>
      </c>
      <c r="G341" s="41"/>
    </row>
    <row r="342" ht="15" customHeight="1" spans="1:7">
      <c r="A342" s="25">
        <v>335</v>
      </c>
      <c r="B342" s="138" t="s">
        <v>720</v>
      </c>
      <c r="C342" s="26"/>
      <c r="D342" s="41"/>
      <c r="E342" s="257">
        <v>1</v>
      </c>
      <c r="F342" s="271" t="s">
        <v>683</v>
      </c>
      <c r="G342" s="41"/>
    </row>
    <row r="343" ht="15" customHeight="1" spans="1:7">
      <c r="A343" s="25">
        <v>336</v>
      </c>
      <c r="B343" s="138" t="s">
        <v>720</v>
      </c>
      <c r="C343" s="26"/>
      <c r="D343" s="41"/>
      <c r="E343" s="257">
        <v>1</v>
      </c>
      <c r="F343" s="271" t="s">
        <v>683</v>
      </c>
      <c r="G343" s="41"/>
    </row>
    <row r="344" ht="15" customHeight="1" spans="1:7">
      <c r="A344" s="25">
        <v>337</v>
      </c>
      <c r="B344" s="138" t="s">
        <v>720</v>
      </c>
      <c r="C344" s="26"/>
      <c r="D344" s="41"/>
      <c r="E344" s="257">
        <v>1</v>
      </c>
      <c r="F344" s="271" t="s">
        <v>683</v>
      </c>
      <c r="G344" s="41"/>
    </row>
    <row r="345" ht="15" customHeight="1" spans="1:7">
      <c r="A345" s="25">
        <v>338</v>
      </c>
      <c r="B345" s="138" t="s">
        <v>720</v>
      </c>
      <c r="C345" s="26"/>
      <c r="D345" s="41"/>
      <c r="E345" s="257">
        <v>1</v>
      </c>
      <c r="F345" s="271" t="s">
        <v>683</v>
      </c>
      <c r="G345" s="41"/>
    </row>
    <row r="346" ht="15" customHeight="1" spans="1:7">
      <c r="A346" s="25">
        <v>339</v>
      </c>
      <c r="B346" s="138" t="s">
        <v>720</v>
      </c>
      <c r="C346" s="26"/>
      <c r="D346" s="41"/>
      <c r="E346" s="257">
        <v>1</v>
      </c>
      <c r="F346" s="271" t="s">
        <v>683</v>
      </c>
      <c r="G346" s="41"/>
    </row>
    <row r="347" ht="15" customHeight="1" spans="1:7">
      <c r="A347" s="25">
        <v>340</v>
      </c>
      <c r="B347" s="138" t="s">
        <v>720</v>
      </c>
      <c r="C347" s="26"/>
      <c r="D347" s="41"/>
      <c r="E347" s="257">
        <v>1</v>
      </c>
      <c r="F347" s="271" t="s">
        <v>683</v>
      </c>
      <c r="G347" s="41"/>
    </row>
    <row r="348" ht="15" customHeight="1" spans="1:7">
      <c r="A348" s="25">
        <v>341</v>
      </c>
      <c r="B348" s="138" t="s">
        <v>720</v>
      </c>
      <c r="C348" s="26"/>
      <c r="D348" s="41"/>
      <c r="E348" s="257">
        <v>1</v>
      </c>
      <c r="F348" s="271" t="s">
        <v>683</v>
      </c>
      <c r="G348" s="41"/>
    </row>
    <row r="349" ht="15" customHeight="1" spans="1:7">
      <c r="A349" s="25">
        <v>342</v>
      </c>
      <c r="B349" s="138" t="s">
        <v>720</v>
      </c>
      <c r="C349" s="26"/>
      <c r="D349" s="41"/>
      <c r="E349" s="257">
        <v>1</v>
      </c>
      <c r="F349" s="271" t="s">
        <v>683</v>
      </c>
      <c r="G349" s="41"/>
    </row>
    <row r="350" ht="15" customHeight="1" spans="1:7">
      <c r="A350" s="25">
        <v>343</v>
      </c>
      <c r="B350" s="138" t="s">
        <v>720</v>
      </c>
      <c r="C350" s="26"/>
      <c r="D350" s="41"/>
      <c r="E350" s="257">
        <v>1</v>
      </c>
      <c r="F350" s="271" t="s">
        <v>683</v>
      </c>
      <c r="G350" s="41"/>
    </row>
    <row r="351" ht="15" customHeight="1" spans="1:7">
      <c r="A351" s="25">
        <v>344</v>
      </c>
      <c r="B351" s="138" t="s">
        <v>720</v>
      </c>
      <c r="C351" s="26"/>
      <c r="D351" s="41"/>
      <c r="E351" s="257">
        <v>1</v>
      </c>
      <c r="F351" s="271" t="s">
        <v>683</v>
      </c>
      <c r="G351" s="41"/>
    </row>
    <row r="352" ht="15" customHeight="1" spans="1:7">
      <c r="A352" s="25">
        <v>345</v>
      </c>
      <c r="B352" s="138" t="s">
        <v>685</v>
      </c>
      <c r="C352" s="26"/>
      <c r="D352" s="41"/>
      <c r="E352" s="257">
        <v>1</v>
      </c>
      <c r="F352" s="271" t="s">
        <v>683</v>
      </c>
      <c r="G352" s="41"/>
    </row>
    <row r="353" ht="15" customHeight="1" spans="1:7">
      <c r="A353" s="25">
        <v>346</v>
      </c>
      <c r="B353" s="138" t="s">
        <v>721</v>
      </c>
      <c r="C353" s="26"/>
      <c r="D353" s="41"/>
      <c r="E353" s="257">
        <v>1</v>
      </c>
      <c r="F353" s="271" t="s">
        <v>683</v>
      </c>
      <c r="G353" s="41"/>
    </row>
    <row r="354" ht="15" customHeight="1" spans="1:7">
      <c r="A354" s="25">
        <v>347</v>
      </c>
      <c r="B354" s="138" t="s">
        <v>721</v>
      </c>
      <c r="C354" s="26"/>
      <c r="D354" s="41"/>
      <c r="E354" s="257">
        <v>1</v>
      </c>
      <c r="F354" s="271" t="s">
        <v>683</v>
      </c>
      <c r="G354" s="41"/>
    </row>
    <row r="355" ht="15" customHeight="1" spans="1:7">
      <c r="A355" s="25">
        <v>348</v>
      </c>
      <c r="B355" s="138" t="s">
        <v>721</v>
      </c>
      <c r="C355" s="26"/>
      <c r="D355" s="41"/>
      <c r="E355" s="257">
        <v>1</v>
      </c>
      <c r="F355" s="271" t="s">
        <v>683</v>
      </c>
      <c r="G355" s="41"/>
    </row>
    <row r="356" ht="15" customHeight="1" spans="1:7">
      <c r="A356" s="25">
        <v>349</v>
      </c>
      <c r="B356" s="138" t="s">
        <v>722</v>
      </c>
      <c r="C356" s="26"/>
      <c r="D356" s="41"/>
      <c r="E356" s="257">
        <v>1</v>
      </c>
      <c r="F356" s="271" t="s">
        <v>683</v>
      </c>
      <c r="G356" s="41"/>
    </row>
    <row r="357" ht="15" customHeight="1" spans="1:7">
      <c r="A357" s="25">
        <v>350</v>
      </c>
      <c r="B357" s="138" t="s">
        <v>722</v>
      </c>
      <c r="C357" s="26"/>
      <c r="D357" s="41"/>
      <c r="E357" s="257">
        <v>1</v>
      </c>
      <c r="F357" s="271" t="s">
        <v>683</v>
      </c>
      <c r="G357" s="41"/>
    </row>
    <row r="358" ht="15" customHeight="1" spans="1:7">
      <c r="A358" s="25">
        <v>351</v>
      </c>
      <c r="B358" s="138" t="s">
        <v>722</v>
      </c>
      <c r="C358" s="26"/>
      <c r="D358" s="41"/>
      <c r="E358" s="257">
        <v>1</v>
      </c>
      <c r="F358" s="271" t="s">
        <v>683</v>
      </c>
      <c r="G358" s="41"/>
    </row>
    <row r="359" ht="15" customHeight="1" spans="1:7">
      <c r="A359" s="25">
        <v>352</v>
      </c>
      <c r="B359" s="138" t="s">
        <v>722</v>
      </c>
      <c r="C359" s="26"/>
      <c r="D359" s="41"/>
      <c r="E359" s="257">
        <v>1</v>
      </c>
      <c r="F359" s="271" t="s">
        <v>683</v>
      </c>
      <c r="G359" s="41"/>
    </row>
    <row r="360" ht="15" customHeight="1" spans="1:7">
      <c r="A360" s="25">
        <v>353</v>
      </c>
      <c r="B360" s="138" t="s">
        <v>722</v>
      </c>
      <c r="C360" s="26"/>
      <c r="D360" s="41"/>
      <c r="E360" s="257">
        <v>1</v>
      </c>
      <c r="F360" s="271" t="s">
        <v>683</v>
      </c>
      <c r="G360" s="41"/>
    </row>
    <row r="361" ht="15" customHeight="1" spans="1:7">
      <c r="A361" s="25">
        <v>354</v>
      </c>
      <c r="B361" s="138" t="s">
        <v>722</v>
      </c>
      <c r="C361" s="26"/>
      <c r="D361" s="41"/>
      <c r="E361" s="257">
        <v>1</v>
      </c>
      <c r="F361" s="271" t="s">
        <v>683</v>
      </c>
      <c r="G361" s="41"/>
    </row>
    <row r="362" ht="15" customHeight="1" spans="1:7">
      <c r="A362" s="25">
        <v>355</v>
      </c>
      <c r="B362" s="138" t="s">
        <v>722</v>
      </c>
      <c r="C362" s="26"/>
      <c r="D362" s="41"/>
      <c r="E362" s="257">
        <v>1</v>
      </c>
      <c r="F362" s="271" t="s">
        <v>683</v>
      </c>
      <c r="G362" s="41"/>
    </row>
    <row r="363" ht="15" customHeight="1" spans="1:7">
      <c r="A363" s="25">
        <v>356</v>
      </c>
      <c r="B363" s="138" t="s">
        <v>722</v>
      </c>
      <c r="C363" s="26"/>
      <c r="D363" s="41"/>
      <c r="E363" s="257">
        <v>1</v>
      </c>
      <c r="F363" s="271" t="s">
        <v>683</v>
      </c>
      <c r="G363" s="41"/>
    </row>
    <row r="364" ht="15" customHeight="1" spans="1:7">
      <c r="A364" s="25">
        <v>357</v>
      </c>
      <c r="B364" s="138" t="s">
        <v>722</v>
      </c>
      <c r="C364" s="26"/>
      <c r="D364" s="41"/>
      <c r="E364" s="257">
        <v>1</v>
      </c>
      <c r="F364" s="271" t="s">
        <v>683</v>
      </c>
      <c r="G364" s="41"/>
    </row>
    <row r="365" ht="15" customHeight="1" spans="1:7">
      <c r="A365" s="25">
        <v>358</v>
      </c>
      <c r="B365" s="138" t="s">
        <v>723</v>
      </c>
      <c r="C365" s="26"/>
      <c r="D365" s="41"/>
      <c r="E365" s="257">
        <v>8</v>
      </c>
      <c r="F365" s="271" t="s">
        <v>683</v>
      </c>
      <c r="G365" s="41"/>
    </row>
    <row r="366" ht="15" customHeight="1" spans="1:7">
      <c r="A366" s="25">
        <v>359</v>
      </c>
      <c r="B366" s="138" t="s">
        <v>724</v>
      </c>
      <c r="C366" s="26"/>
      <c r="D366" s="41"/>
      <c r="E366" s="257">
        <v>1</v>
      </c>
      <c r="F366" s="271" t="s">
        <v>683</v>
      </c>
      <c r="G366" s="41"/>
    </row>
    <row r="367" ht="15" customHeight="1" spans="1:7">
      <c r="A367" s="25">
        <v>360</v>
      </c>
      <c r="B367" s="138" t="s">
        <v>725</v>
      </c>
      <c r="C367" s="26"/>
      <c r="D367" s="41"/>
      <c r="E367" s="257">
        <v>1</v>
      </c>
      <c r="F367" s="271" t="s">
        <v>683</v>
      </c>
      <c r="G367" s="41"/>
    </row>
    <row r="368" ht="15" customHeight="1" spans="1:7">
      <c r="A368" s="25">
        <v>361</v>
      </c>
      <c r="B368" s="138" t="s">
        <v>726</v>
      </c>
      <c r="C368" s="26"/>
      <c r="D368" s="41"/>
      <c r="E368" s="257">
        <v>1</v>
      </c>
      <c r="F368" s="271" t="s">
        <v>683</v>
      </c>
      <c r="G368" s="41"/>
    </row>
    <row r="369" ht="15" customHeight="1" spans="1:7">
      <c r="A369" s="25">
        <v>362</v>
      </c>
      <c r="B369" s="138" t="s">
        <v>727</v>
      </c>
      <c r="C369" s="26"/>
      <c r="D369" s="41"/>
      <c r="E369" s="257">
        <v>1</v>
      </c>
      <c r="F369" s="271" t="s">
        <v>683</v>
      </c>
      <c r="G369" s="41"/>
    </row>
    <row r="370" ht="15" customHeight="1" spans="1:7">
      <c r="A370" s="25">
        <v>363</v>
      </c>
      <c r="B370" s="138" t="s">
        <v>727</v>
      </c>
      <c r="C370" s="26"/>
      <c r="D370" s="41"/>
      <c r="E370" s="257">
        <v>1</v>
      </c>
      <c r="F370" s="271" t="s">
        <v>683</v>
      </c>
      <c r="G370" s="41"/>
    </row>
    <row r="371" ht="15" customHeight="1" spans="1:7">
      <c r="A371" s="25">
        <v>364</v>
      </c>
      <c r="B371" s="138" t="s">
        <v>728</v>
      </c>
      <c r="C371" s="26"/>
      <c r="D371" s="41"/>
      <c r="E371" s="257">
        <v>1</v>
      </c>
      <c r="F371" s="271" t="s">
        <v>683</v>
      </c>
      <c r="G371" s="41"/>
    </row>
    <row r="372" ht="15" customHeight="1" spans="1:7">
      <c r="A372" s="25">
        <v>365</v>
      </c>
      <c r="B372" s="138" t="s">
        <v>729</v>
      </c>
      <c r="C372" s="26"/>
      <c r="D372" s="41"/>
      <c r="E372" s="257">
        <v>1</v>
      </c>
      <c r="F372" s="271" t="s">
        <v>683</v>
      </c>
      <c r="G372" s="41"/>
    </row>
    <row r="373" ht="15" customHeight="1" spans="1:7">
      <c r="A373" s="25">
        <v>366</v>
      </c>
      <c r="B373" s="138" t="s">
        <v>730</v>
      </c>
      <c r="C373" s="26"/>
      <c r="D373" s="41"/>
      <c r="E373" s="257">
        <v>1</v>
      </c>
      <c r="F373" s="271" t="s">
        <v>683</v>
      </c>
      <c r="G373" s="41"/>
    </row>
    <row r="374" ht="15" customHeight="1" spans="1:7">
      <c r="A374" s="25">
        <v>367</v>
      </c>
      <c r="B374" s="138" t="s">
        <v>730</v>
      </c>
      <c r="C374" s="26"/>
      <c r="D374" s="41"/>
      <c r="E374" s="257">
        <v>1</v>
      </c>
      <c r="F374" s="271" t="s">
        <v>683</v>
      </c>
      <c r="G374" s="41"/>
    </row>
    <row r="375" ht="15" customHeight="1" spans="1:7">
      <c r="A375" s="25">
        <v>368</v>
      </c>
      <c r="B375" s="138" t="s">
        <v>730</v>
      </c>
      <c r="C375" s="26"/>
      <c r="D375" s="41"/>
      <c r="E375" s="257">
        <v>1</v>
      </c>
      <c r="F375" s="271" t="s">
        <v>683</v>
      </c>
      <c r="G375" s="41"/>
    </row>
    <row r="376" ht="15" customHeight="1" spans="1:7">
      <c r="A376" s="25">
        <v>369</v>
      </c>
      <c r="B376" s="138" t="s">
        <v>730</v>
      </c>
      <c r="C376" s="26"/>
      <c r="D376" s="41"/>
      <c r="E376" s="257">
        <v>1</v>
      </c>
      <c r="F376" s="271" t="s">
        <v>683</v>
      </c>
      <c r="G376" s="41"/>
    </row>
    <row r="377" ht="15" customHeight="1" spans="1:7">
      <c r="A377" s="25">
        <v>370</v>
      </c>
      <c r="B377" s="138" t="s">
        <v>730</v>
      </c>
      <c r="C377" s="26"/>
      <c r="D377" s="41"/>
      <c r="E377" s="257">
        <v>1</v>
      </c>
      <c r="F377" s="271" t="s">
        <v>683</v>
      </c>
      <c r="G377" s="41"/>
    </row>
    <row r="378" ht="15" customHeight="1" spans="1:7">
      <c r="A378" s="25">
        <v>371</v>
      </c>
      <c r="B378" s="138" t="s">
        <v>730</v>
      </c>
      <c r="C378" s="26"/>
      <c r="D378" s="41"/>
      <c r="E378" s="257">
        <v>1</v>
      </c>
      <c r="F378" s="271" t="s">
        <v>683</v>
      </c>
      <c r="G378" s="41"/>
    </row>
    <row r="379" ht="15" customHeight="1" spans="1:7">
      <c r="A379" s="25">
        <v>372</v>
      </c>
      <c r="B379" s="138" t="s">
        <v>730</v>
      </c>
      <c r="C379" s="26"/>
      <c r="D379" s="41"/>
      <c r="E379" s="257">
        <v>1</v>
      </c>
      <c r="F379" s="271" t="s">
        <v>683</v>
      </c>
      <c r="G379" s="41"/>
    </row>
    <row r="380" ht="15" customHeight="1" spans="1:7">
      <c r="A380" s="25">
        <v>373</v>
      </c>
      <c r="B380" s="138" t="s">
        <v>730</v>
      </c>
      <c r="C380" s="26"/>
      <c r="D380" s="41"/>
      <c r="E380" s="257">
        <v>1</v>
      </c>
      <c r="F380" s="271" t="s">
        <v>683</v>
      </c>
      <c r="G380" s="41"/>
    </row>
    <row r="381" ht="15" customHeight="1" spans="1:7">
      <c r="A381" s="25">
        <v>374</v>
      </c>
      <c r="B381" s="138" t="s">
        <v>730</v>
      </c>
      <c r="C381" s="26"/>
      <c r="D381" s="41"/>
      <c r="E381" s="257">
        <v>1</v>
      </c>
      <c r="F381" s="271" t="s">
        <v>683</v>
      </c>
      <c r="G381" s="41"/>
    </row>
    <row r="382" ht="15" customHeight="1" spans="1:7">
      <c r="A382" s="25">
        <v>375</v>
      </c>
      <c r="B382" s="138" t="s">
        <v>730</v>
      </c>
      <c r="C382" s="26"/>
      <c r="D382" s="41"/>
      <c r="E382" s="257">
        <v>1</v>
      </c>
      <c r="F382" s="271" t="s">
        <v>683</v>
      </c>
      <c r="G382" s="41"/>
    </row>
    <row r="383" ht="15" customHeight="1" spans="1:7">
      <c r="A383" s="25">
        <v>376</v>
      </c>
      <c r="B383" s="138" t="s">
        <v>730</v>
      </c>
      <c r="C383" s="26"/>
      <c r="D383" s="41"/>
      <c r="E383" s="257">
        <v>1</v>
      </c>
      <c r="F383" s="271" t="s">
        <v>683</v>
      </c>
      <c r="G383" s="41"/>
    </row>
    <row r="384" ht="15" customHeight="1" spans="1:7">
      <c r="A384" s="25">
        <v>377</v>
      </c>
      <c r="B384" s="138" t="s">
        <v>730</v>
      </c>
      <c r="C384" s="26"/>
      <c r="D384" s="41"/>
      <c r="E384" s="257">
        <v>1</v>
      </c>
      <c r="F384" s="271" t="s">
        <v>683</v>
      </c>
      <c r="G384" s="41"/>
    </row>
    <row r="385" ht="15" customHeight="1" spans="1:7">
      <c r="A385" s="25">
        <v>378</v>
      </c>
      <c r="B385" s="138" t="s">
        <v>730</v>
      </c>
      <c r="C385" s="26"/>
      <c r="D385" s="41"/>
      <c r="E385" s="257">
        <v>1</v>
      </c>
      <c r="F385" s="271" t="s">
        <v>683</v>
      </c>
      <c r="G385" s="41"/>
    </row>
    <row r="386" ht="15" customHeight="1" spans="1:7">
      <c r="A386" s="25">
        <v>379</v>
      </c>
      <c r="B386" s="138" t="s">
        <v>730</v>
      </c>
      <c r="C386" s="26"/>
      <c r="D386" s="41"/>
      <c r="E386" s="257">
        <v>1</v>
      </c>
      <c r="F386" s="271" t="s">
        <v>683</v>
      </c>
      <c r="G386" s="41"/>
    </row>
    <row r="387" ht="15" customHeight="1" spans="1:7">
      <c r="A387" s="25">
        <v>380</v>
      </c>
      <c r="B387" s="138" t="s">
        <v>730</v>
      </c>
      <c r="C387" s="26"/>
      <c r="D387" s="41"/>
      <c r="E387" s="257">
        <v>1</v>
      </c>
      <c r="F387" s="271" t="s">
        <v>683</v>
      </c>
      <c r="G387" s="41"/>
    </row>
    <row r="388" ht="15" customHeight="1" spans="1:7">
      <c r="A388" s="25">
        <v>381</v>
      </c>
      <c r="B388" s="138" t="s">
        <v>730</v>
      </c>
      <c r="C388" s="26"/>
      <c r="D388" s="41"/>
      <c r="E388" s="257">
        <v>1</v>
      </c>
      <c r="F388" s="271" t="s">
        <v>683</v>
      </c>
      <c r="G388" s="41"/>
    </row>
    <row r="389" ht="15" customHeight="1" spans="1:7">
      <c r="A389" s="25">
        <v>382</v>
      </c>
      <c r="B389" s="138" t="s">
        <v>730</v>
      </c>
      <c r="C389" s="26"/>
      <c r="D389" s="41"/>
      <c r="E389" s="257">
        <v>1</v>
      </c>
      <c r="F389" s="271" t="s">
        <v>683</v>
      </c>
      <c r="G389" s="41"/>
    </row>
    <row r="390" ht="15" customHeight="1" spans="1:7">
      <c r="A390" s="25">
        <v>383</v>
      </c>
      <c r="B390" s="138" t="s">
        <v>730</v>
      </c>
      <c r="C390" s="26"/>
      <c r="D390" s="41"/>
      <c r="E390" s="257">
        <v>1</v>
      </c>
      <c r="F390" s="271" t="s">
        <v>683</v>
      </c>
      <c r="G390" s="41"/>
    </row>
    <row r="391" ht="15" customHeight="1" spans="1:7">
      <c r="A391" s="25">
        <v>384</v>
      </c>
      <c r="B391" s="138" t="s">
        <v>730</v>
      </c>
      <c r="C391" s="26"/>
      <c r="D391" s="41"/>
      <c r="E391" s="257">
        <v>1</v>
      </c>
      <c r="F391" s="271" t="s">
        <v>683</v>
      </c>
      <c r="G391" s="41"/>
    </row>
    <row r="392" ht="15" customHeight="1" spans="1:7">
      <c r="A392" s="25">
        <v>385</v>
      </c>
      <c r="B392" s="138" t="s">
        <v>730</v>
      </c>
      <c r="C392" s="26"/>
      <c r="D392" s="41"/>
      <c r="E392" s="257">
        <v>1</v>
      </c>
      <c r="F392" s="271" t="s">
        <v>683</v>
      </c>
      <c r="G392" s="41"/>
    </row>
    <row r="393" ht="15" customHeight="1" spans="1:7">
      <c r="A393" s="25">
        <v>386</v>
      </c>
      <c r="B393" s="138" t="s">
        <v>730</v>
      </c>
      <c r="C393" s="26"/>
      <c r="D393" s="41"/>
      <c r="E393" s="257">
        <v>1</v>
      </c>
      <c r="F393" s="271" t="s">
        <v>683</v>
      </c>
      <c r="G393" s="41"/>
    </row>
    <row r="394" ht="15" customHeight="1" spans="1:7">
      <c r="A394" s="25">
        <v>387</v>
      </c>
      <c r="B394" s="138" t="s">
        <v>730</v>
      </c>
      <c r="C394" s="26"/>
      <c r="D394" s="41"/>
      <c r="E394" s="257">
        <v>1</v>
      </c>
      <c r="F394" s="271" t="s">
        <v>683</v>
      </c>
      <c r="G394" s="41"/>
    </row>
    <row r="395" ht="15" customHeight="1" spans="1:7">
      <c r="A395" s="25">
        <v>388</v>
      </c>
      <c r="B395" s="138" t="s">
        <v>730</v>
      </c>
      <c r="C395" s="26"/>
      <c r="D395" s="41"/>
      <c r="E395" s="257">
        <v>1</v>
      </c>
      <c r="F395" s="271" t="s">
        <v>683</v>
      </c>
      <c r="G395" s="41"/>
    </row>
    <row r="396" ht="15" customHeight="1" spans="1:7">
      <c r="A396" s="25">
        <v>389</v>
      </c>
      <c r="B396" s="138" t="s">
        <v>730</v>
      </c>
      <c r="C396" s="26"/>
      <c r="D396" s="41"/>
      <c r="E396" s="257">
        <v>1</v>
      </c>
      <c r="F396" s="271" t="s">
        <v>683</v>
      </c>
      <c r="G396" s="41"/>
    </row>
    <row r="397" ht="15" customHeight="1" spans="1:7">
      <c r="A397" s="25">
        <v>390</v>
      </c>
      <c r="B397" s="138" t="s">
        <v>730</v>
      </c>
      <c r="C397" s="26"/>
      <c r="D397" s="41"/>
      <c r="E397" s="257">
        <v>1</v>
      </c>
      <c r="F397" s="271" t="s">
        <v>683</v>
      </c>
      <c r="G397" s="41"/>
    </row>
    <row r="398" ht="15" customHeight="1" spans="1:7">
      <c r="A398" s="25">
        <v>391</v>
      </c>
      <c r="B398" s="138" t="s">
        <v>730</v>
      </c>
      <c r="C398" s="26"/>
      <c r="D398" s="41"/>
      <c r="E398" s="257">
        <v>1</v>
      </c>
      <c r="F398" s="271" t="s">
        <v>683</v>
      </c>
      <c r="G398" s="41"/>
    </row>
    <row r="399" ht="15" customHeight="1" spans="1:7">
      <c r="A399" s="25">
        <v>392</v>
      </c>
      <c r="B399" s="138" t="s">
        <v>730</v>
      </c>
      <c r="C399" s="26"/>
      <c r="D399" s="41"/>
      <c r="E399" s="257">
        <v>1</v>
      </c>
      <c r="F399" s="271" t="s">
        <v>683</v>
      </c>
      <c r="G399" s="41"/>
    </row>
    <row r="400" ht="15" customHeight="1" spans="1:7">
      <c r="A400" s="25">
        <v>393</v>
      </c>
      <c r="B400" s="138" t="s">
        <v>730</v>
      </c>
      <c r="C400" s="26"/>
      <c r="D400" s="41"/>
      <c r="E400" s="257">
        <v>1</v>
      </c>
      <c r="F400" s="271" t="s">
        <v>683</v>
      </c>
      <c r="G400" s="41"/>
    </row>
    <row r="401" ht="15" customHeight="1" spans="1:7">
      <c r="A401" s="25">
        <v>394</v>
      </c>
      <c r="B401" s="138" t="s">
        <v>731</v>
      </c>
      <c r="C401" s="26"/>
      <c r="D401" s="41"/>
      <c r="E401" s="257">
        <v>1</v>
      </c>
      <c r="F401" s="271" t="s">
        <v>683</v>
      </c>
      <c r="G401" s="41"/>
    </row>
    <row r="402" ht="15" customHeight="1" spans="1:7">
      <c r="A402" s="25">
        <v>395</v>
      </c>
      <c r="B402" s="138" t="s">
        <v>732</v>
      </c>
      <c r="C402" s="26"/>
      <c r="D402" s="41"/>
      <c r="E402" s="257">
        <v>1</v>
      </c>
      <c r="F402" s="271" t="s">
        <v>683</v>
      </c>
      <c r="G402" s="41"/>
    </row>
    <row r="403" ht="15" customHeight="1" spans="1:7">
      <c r="A403" s="25">
        <v>396</v>
      </c>
      <c r="B403" s="138" t="s">
        <v>732</v>
      </c>
      <c r="C403" s="26"/>
      <c r="D403" s="41"/>
      <c r="E403" s="257">
        <v>1</v>
      </c>
      <c r="F403" s="271" t="s">
        <v>683</v>
      </c>
      <c r="G403" s="41"/>
    </row>
    <row r="404" ht="15" customHeight="1" spans="1:7">
      <c r="A404" s="25">
        <v>397</v>
      </c>
      <c r="B404" s="138" t="s">
        <v>733</v>
      </c>
      <c r="C404" s="26"/>
      <c r="D404" s="41"/>
      <c r="E404" s="257">
        <v>1</v>
      </c>
      <c r="F404" s="271" t="s">
        <v>683</v>
      </c>
      <c r="G404" s="41"/>
    </row>
    <row r="405" ht="15" customHeight="1" spans="1:7">
      <c r="A405" s="25">
        <v>398</v>
      </c>
      <c r="B405" s="138" t="s">
        <v>734</v>
      </c>
      <c r="C405" s="26"/>
      <c r="D405" s="41"/>
      <c r="E405" s="257">
        <v>1</v>
      </c>
      <c r="F405" s="271" t="s">
        <v>683</v>
      </c>
      <c r="G405" s="41"/>
    </row>
    <row r="406" ht="15" customHeight="1" spans="1:7">
      <c r="A406" s="25">
        <v>399</v>
      </c>
      <c r="B406" s="138" t="s">
        <v>734</v>
      </c>
      <c r="C406" s="26"/>
      <c r="D406" s="41"/>
      <c r="E406" s="257">
        <v>1</v>
      </c>
      <c r="F406" s="271" t="s">
        <v>683</v>
      </c>
      <c r="G406" s="41"/>
    </row>
    <row r="407" ht="15" customHeight="1" spans="1:7">
      <c r="A407" s="25">
        <v>400</v>
      </c>
      <c r="B407" s="138" t="s">
        <v>735</v>
      </c>
      <c r="C407" s="26"/>
      <c r="D407" s="41"/>
      <c r="E407" s="257">
        <v>1</v>
      </c>
      <c r="F407" s="271" t="s">
        <v>683</v>
      </c>
      <c r="G407" s="41"/>
    </row>
    <row r="408" ht="15" customHeight="1" spans="1:7">
      <c r="A408" s="25">
        <v>401</v>
      </c>
      <c r="B408" s="138" t="s">
        <v>735</v>
      </c>
      <c r="C408" s="26"/>
      <c r="D408" s="41"/>
      <c r="E408" s="257">
        <v>1</v>
      </c>
      <c r="F408" s="271" t="s">
        <v>683</v>
      </c>
      <c r="G408" s="41"/>
    </row>
    <row r="409" ht="15" customHeight="1" spans="1:7">
      <c r="A409" s="25">
        <v>402</v>
      </c>
      <c r="B409" s="138" t="s">
        <v>735</v>
      </c>
      <c r="C409" s="26"/>
      <c r="D409" s="41"/>
      <c r="E409" s="257">
        <v>1</v>
      </c>
      <c r="F409" s="271" t="s">
        <v>683</v>
      </c>
      <c r="G409" s="41"/>
    </row>
    <row r="410" ht="15" customHeight="1" spans="1:7">
      <c r="A410" s="25">
        <v>403</v>
      </c>
      <c r="B410" s="138" t="s">
        <v>735</v>
      </c>
      <c r="C410" s="26"/>
      <c r="D410" s="41"/>
      <c r="E410" s="257">
        <v>1</v>
      </c>
      <c r="F410" s="271" t="s">
        <v>683</v>
      </c>
      <c r="G410" s="41"/>
    </row>
    <row r="411" ht="15" customHeight="1" spans="1:7">
      <c r="A411" s="25">
        <v>404</v>
      </c>
      <c r="B411" s="138" t="s">
        <v>735</v>
      </c>
      <c r="C411" s="26"/>
      <c r="D411" s="41"/>
      <c r="E411" s="257">
        <v>1</v>
      </c>
      <c r="F411" s="271" t="s">
        <v>683</v>
      </c>
      <c r="G411" s="41"/>
    </row>
    <row r="412" ht="15" customHeight="1" spans="1:7">
      <c r="A412" s="25">
        <v>405</v>
      </c>
      <c r="B412" s="138" t="s">
        <v>735</v>
      </c>
      <c r="C412" s="26"/>
      <c r="D412" s="41"/>
      <c r="E412" s="257">
        <v>1</v>
      </c>
      <c r="F412" s="271" t="s">
        <v>683</v>
      </c>
      <c r="G412" s="41"/>
    </row>
    <row r="413" ht="15" customHeight="1" spans="1:7">
      <c r="A413" s="25">
        <v>406</v>
      </c>
      <c r="B413" s="138" t="s">
        <v>736</v>
      </c>
      <c r="C413" s="26"/>
      <c r="D413" s="41"/>
      <c r="E413" s="257">
        <v>70</v>
      </c>
      <c r="F413" s="271" t="s">
        <v>683</v>
      </c>
      <c r="G413" s="41"/>
    </row>
    <row r="414" ht="15" customHeight="1" spans="1:7">
      <c r="A414" s="25">
        <v>407</v>
      </c>
      <c r="B414" s="138" t="s">
        <v>737</v>
      </c>
      <c r="C414" s="26"/>
      <c r="D414" s="41"/>
      <c r="E414" s="257">
        <v>1</v>
      </c>
      <c r="F414" s="271" t="s">
        <v>683</v>
      </c>
      <c r="G414" s="41"/>
    </row>
    <row r="415" ht="15" customHeight="1" spans="1:7">
      <c r="A415" s="25">
        <v>408</v>
      </c>
      <c r="B415" s="138" t="s">
        <v>737</v>
      </c>
      <c r="C415" s="26"/>
      <c r="D415" s="41"/>
      <c r="E415" s="257">
        <v>1</v>
      </c>
      <c r="F415" s="271" t="s">
        <v>683</v>
      </c>
      <c r="G415" s="41"/>
    </row>
    <row r="416" ht="15" customHeight="1" spans="1:7">
      <c r="A416" s="25">
        <v>409</v>
      </c>
      <c r="B416" s="138" t="s">
        <v>738</v>
      </c>
      <c r="C416" s="26"/>
      <c r="D416" s="41"/>
      <c r="E416" s="257">
        <v>1</v>
      </c>
      <c r="F416" s="271" t="s">
        <v>683</v>
      </c>
      <c r="G416" s="41"/>
    </row>
    <row r="417" ht="15" customHeight="1" spans="1:7">
      <c r="A417" s="25">
        <v>410</v>
      </c>
      <c r="B417" s="138" t="s">
        <v>739</v>
      </c>
      <c r="C417" s="26"/>
      <c r="D417" s="41"/>
      <c r="E417" s="257">
        <v>1</v>
      </c>
      <c r="F417" s="271" t="s">
        <v>683</v>
      </c>
      <c r="G417" s="41"/>
    </row>
    <row r="418" ht="15" customHeight="1" spans="1:7">
      <c r="A418" s="25">
        <v>411</v>
      </c>
      <c r="B418" s="138" t="s">
        <v>740</v>
      </c>
      <c r="C418" s="26"/>
      <c r="D418" s="41"/>
      <c r="E418" s="257">
        <v>1</v>
      </c>
      <c r="F418" s="271" t="s">
        <v>683</v>
      </c>
      <c r="G418" s="41"/>
    </row>
    <row r="419" ht="15" customHeight="1" spans="1:7">
      <c r="A419" s="25">
        <v>412</v>
      </c>
      <c r="B419" s="138" t="s">
        <v>741</v>
      </c>
      <c r="C419" s="26"/>
      <c r="D419" s="41"/>
      <c r="E419" s="257">
        <v>1</v>
      </c>
      <c r="F419" s="271" t="s">
        <v>683</v>
      </c>
      <c r="G419" s="41"/>
    </row>
    <row r="420" ht="15" customHeight="1" spans="1:7">
      <c r="A420" s="25">
        <v>413</v>
      </c>
      <c r="B420" s="138" t="s">
        <v>742</v>
      </c>
      <c r="C420" s="26"/>
      <c r="D420" s="41"/>
      <c r="E420" s="257">
        <v>1</v>
      </c>
      <c r="F420" s="271" t="s">
        <v>683</v>
      </c>
      <c r="G420" s="41"/>
    </row>
    <row r="421" ht="15" customHeight="1" spans="1:7">
      <c r="A421" s="25">
        <v>414</v>
      </c>
      <c r="B421" s="138" t="s">
        <v>743</v>
      </c>
      <c r="C421" s="26"/>
      <c r="D421" s="41"/>
      <c r="E421" s="257">
        <v>1</v>
      </c>
      <c r="F421" s="271" t="s">
        <v>683</v>
      </c>
      <c r="G421" s="41"/>
    </row>
    <row r="422" ht="15" customHeight="1" spans="1:7">
      <c r="A422" s="25">
        <v>415</v>
      </c>
      <c r="B422" s="138" t="s">
        <v>744</v>
      </c>
      <c r="C422" s="26"/>
      <c r="D422" s="41"/>
      <c r="E422" s="257">
        <v>1</v>
      </c>
      <c r="F422" s="271" t="s">
        <v>683</v>
      </c>
      <c r="G422" s="41"/>
    </row>
    <row r="423" ht="15" customHeight="1" spans="1:7">
      <c r="A423" s="25">
        <v>416</v>
      </c>
      <c r="B423" s="138" t="s">
        <v>744</v>
      </c>
      <c r="C423" s="26"/>
      <c r="D423" s="41"/>
      <c r="E423" s="257">
        <v>1</v>
      </c>
      <c r="F423" s="271" t="s">
        <v>683</v>
      </c>
      <c r="G423" s="41"/>
    </row>
    <row r="424" ht="15" customHeight="1" spans="1:7">
      <c r="A424" s="25">
        <v>417</v>
      </c>
      <c r="B424" s="138" t="s">
        <v>744</v>
      </c>
      <c r="C424" s="26"/>
      <c r="D424" s="41"/>
      <c r="E424" s="257">
        <v>1</v>
      </c>
      <c r="F424" s="271" t="s">
        <v>683</v>
      </c>
      <c r="G424" s="41"/>
    </row>
    <row r="425" ht="15" customHeight="1" spans="1:7">
      <c r="A425" s="25">
        <v>418</v>
      </c>
      <c r="B425" s="138" t="s">
        <v>745</v>
      </c>
      <c r="C425" s="26"/>
      <c r="D425" s="41"/>
      <c r="E425" s="257">
        <v>1</v>
      </c>
      <c r="F425" s="271" t="s">
        <v>683</v>
      </c>
      <c r="G425" s="41"/>
    </row>
    <row r="426" ht="15" customHeight="1" spans="1:7">
      <c r="A426" s="25">
        <v>419</v>
      </c>
      <c r="B426" s="138" t="s">
        <v>745</v>
      </c>
      <c r="C426" s="26"/>
      <c r="D426" s="41"/>
      <c r="E426" s="257">
        <v>1</v>
      </c>
      <c r="F426" s="271" t="s">
        <v>683</v>
      </c>
      <c r="G426" s="41"/>
    </row>
    <row r="427" ht="15" customHeight="1" spans="1:7">
      <c r="A427" s="25">
        <v>420</v>
      </c>
      <c r="B427" s="138" t="s">
        <v>745</v>
      </c>
      <c r="C427" s="26"/>
      <c r="D427" s="41"/>
      <c r="E427" s="257">
        <v>1</v>
      </c>
      <c r="F427" s="271" t="s">
        <v>683</v>
      </c>
      <c r="G427" s="41"/>
    </row>
    <row r="428" ht="15" customHeight="1" spans="1:7">
      <c r="A428" s="25">
        <v>421</v>
      </c>
      <c r="B428" s="138" t="s">
        <v>745</v>
      </c>
      <c r="C428" s="26"/>
      <c r="D428" s="41"/>
      <c r="E428" s="257">
        <v>1</v>
      </c>
      <c r="F428" s="271" t="s">
        <v>683</v>
      </c>
      <c r="G428" s="41"/>
    </row>
    <row r="429" ht="15" customHeight="1" spans="1:7">
      <c r="A429" s="25">
        <v>422</v>
      </c>
      <c r="B429" s="138" t="s">
        <v>745</v>
      </c>
      <c r="C429" s="26"/>
      <c r="D429" s="41"/>
      <c r="E429" s="257">
        <v>1</v>
      </c>
      <c r="F429" s="271" t="s">
        <v>683</v>
      </c>
      <c r="G429" s="41"/>
    </row>
    <row r="430" ht="15" customHeight="1" spans="1:7">
      <c r="A430" s="25">
        <v>423</v>
      </c>
      <c r="B430" s="138" t="s">
        <v>745</v>
      </c>
      <c r="C430" s="26"/>
      <c r="D430" s="41"/>
      <c r="E430" s="257">
        <v>1</v>
      </c>
      <c r="F430" s="271" t="s">
        <v>683</v>
      </c>
      <c r="G430" s="41"/>
    </row>
    <row r="431" ht="15" customHeight="1" spans="1:7">
      <c r="A431" s="25">
        <v>424</v>
      </c>
      <c r="B431" s="138" t="s">
        <v>745</v>
      </c>
      <c r="C431" s="26"/>
      <c r="D431" s="41"/>
      <c r="E431" s="257">
        <v>1</v>
      </c>
      <c r="F431" s="271" t="s">
        <v>683</v>
      </c>
      <c r="G431" s="41"/>
    </row>
    <row r="432" ht="15" customHeight="1" spans="1:7">
      <c r="A432" s="25">
        <v>425</v>
      </c>
      <c r="B432" s="138" t="s">
        <v>745</v>
      </c>
      <c r="C432" s="26"/>
      <c r="D432" s="41"/>
      <c r="E432" s="257">
        <v>1</v>
      </c>
      <c r="F432" s="271" t="s">
        <v>683</v>
      </c>
      <c r="G432" s="41"/>
    </row>
    <row r="433" ht="15" customHeight="1" spans="1:7">
      <c r="A433" s="25">
        <v>426</v>
      </c>
      <c r="B433" s="138" t="s">
        <v>745</v>
      </c>
      <c r="C433" s="26"/>
      <c r="D433" s="41"/>
      <c r="E433" s="257">
        <v>1</v>
      </c>
      <c r="F433" s="271" t="s">
        <v>683</v>
      </c>
      <c r="G433" s="41"/>
    </row>
    <row r="434" ht="15" customHeight="1" spans="1:7">
      <c r="A434" s="25">
        <v>427</v>
      </c>
      <c r="B434" s="138" t="s">
        <v>746</v>
      </c>
      <c r="C434" s="26"/>
      <c r="D434" s="41"/>
      <c r="E434" s="257">
        <v>1</v>
      </c>
      <c r="F434" s="271" t="s">
        <v>683</v>
      </c>
      <c r="G434" s="41"/>
    </row>
    <row r="435" ht="15" customHeight="1" spans="1:7">
      <c r="A435" s="25">
        <v>428</v>
      </c>
      <c r="B435" s="138" t="s">
        <v>746</v>
      </c>
      <c r="C435" s="26"/>
      <c r="D435" s="41"/>
      <c r="E435" s="257">
        <v>1</v>
      </c>
      <c r="F435" s="271" t="s">
        <v>683</v>
      </c>
      <c r="G435" s="41"/>
    </row>
    <row r="436" ht="15" customHeight="1" spans="1:7">
      <c r="A436" s="25">
        <v>429</v>
      </c>
      <c r="B436" s="138" t="s">
        <v>747</v>
      </c>
      <c r="C436" s="26"/>
      <c r="D436" s="41"/>
      <c r="E436" s="257">
        <v>1</v>
      </c>
      <c r="F436" s="271" t="s">
        <v>683</v>
      </c>
      <c r="G436" s="41"/>
    </row>
    <row r="437" ht="15" customHeight="1" spans="1:7">
      <c r="A437" s="25">
        <v>430</v>
      </c>
      <c r="B437" s="138" t="s">
        <v>747</v>
      </c>
      <c r="C437" s="26"/>
      <c r="D437" s="41"/>
      <c r="E437" s="257">
        <v>1</v>
      </c>
      <c r="F437" s="271" t="s">
        <v>683</v>
      </c>
      <c r="G437" s="41"/>
    </row>
    <row r="438" ht="15" customHeight="1" spans="1:7">
      <c r="A438" s="25">
        <v>431</v>
      </c>
      <c r="B438" s="138" t="s">
        <v>747</v>
      </c>
      <c r="C438" s="26"/>
      <c r="D438" s="41"/>
      <c r="E438" s="257">
        <v>1</v>
      </c>
      <c r="F438" s="271" t="s">
        <v>683</v>
      </c>
      <c r="G438" s="41"/>
    </row>
    <row r="439" ht="15" customHeight="1" spans="1:7">
      <c r="A439" s="25">
        <v>432</v>
      </c>
      <c r="B439" s="138" t="s">
        <v>747</v>
      </c>
      <c r="C439" s="26"/>
      <c r="D439" s="41"/>
      <c r="E439" s="257">
        <v>1</v>
      </c>
      <c r="F439" s="271" t="s">
        <v>683</v>
      </c>
      <c r="G439" s="41"/>
    </row>
    <row r="440" ht="15" customHeight="1" spans="1:7">
      <c r="A440" s="25">
        <v>433</v>
      </c>
      <c r="B440" s="138" t="s">
        <v>747</v>
      </c>
      <c r="C440" s="26"/>
      <c r="D440" s="41"/>
      <c r="E440" s="257">
        <v>1</v>
      </c>
      <c r="F440" s="271" t="s">
        <v>683</v>
      </c>
      <c r="G440" s="41"/>
    </row>
    <row r="441" ht="15" customHeight="1" spans="1:7">
      <c r="A441" s="25">
        <v>434</v>
      </c>
      <c r="B441" s="138" t="s">
        <v>747</v>
      </c>
      <c r="C441" s="26"/>
      <c r="D441" s="41"/>
      <c r="E441" s="257">
        <v>1</v>
      </c>
      <c r="F441" s="271" t="s">
        <v>683</v>
      </c>
      <c r="G441" s="41"/>
    </row>
    <row r="442" ht="15" customHeight="1" spans="1:7">
      <c r="A442" s="25">
        <v>435</v>
      </c>
      <c r="B442" s="138" t="s">
        <v>747</v>
      </c>
      <c r="C442" s="26"/>
      <c r="D442" s="41"/>
      <c r="E442" s="257">
        <v>1</v>
      </c>
      <c r="F442" s="271" t="s">
        <v>683</v>
      </c>
      <c r="G442" s="41"/>
    </row>
    <row r="443" ht="15" customHeight="1" spans="1:7">
      <c r="A443" s="25">
        <v>436</v>
      </c>
      <c r="B443" s="138" t="s">
        <v>747</v>
      </c>
      <c r="C443" s="26"/>
      <c r="D443" s="41"/>
      <c r="E443" s="257">
        <v>1</v>
      </c>
      <c r="F443" s="271" t="s">
        <v>683</v>
      </c>
      <c r="G443" s="41"/>
    </row>
    <row r="444" ht="15" customHeight="1" spans="1:7">
      <c r="A444" s="25">
        <v>437</v>
      </c>
      <c r="B444" s="138" t="s">
        <v>748</v>
      </c>
      <c r="C444" s="26"/>
      <c r="D444" s="41"/>
      <c r="E444" s="257">
        <v>1</v>
      </c>
      <c r="F444" s="271" t="s">
        <v>683</v>
      </c>
      <c r="G444" s="41"/>
    </row>
    <row r="445" ht="15" customHeight="1" spans="1:7">
      <c r="A445" s="25">
        <v>438</v>
      </c>
      <c r="B445" s="138" t="s">
        <v>748</v>
      </c>
      <c r="C445" s="26"/>
      <c r="D445" s="41"/>
      <c r="E445" s="257">
        <v>1</v>
      </c>
      <c r="F445" s="271" t="s">
        <v>683</v>
      </c>
      <c r="G445" s="41"/>
    </row>
    <row r="446" ht="15" customHeight="1" spans="1:7">
      <c r="A446" s="25">
        <v>439</v>
      </c>
      <c r="B446" s="138" t="s">
        <v>749</v>
      </c>
      <c r="C446" s="26"/>
      <c r="D446" s="41"/>
      <c r="E446" s="257">
        <v>1</v>
      </c>
      <c r="F446" s="271" t="s">
        <v>683</v>
      </c>
      <c r="G446" s="41"/>
    </row>
    <row r="447" ht="15" customHeight="1" spans="1:7">
      <c r="A447" s="25">
        <v>440</v>
      </c>
      <c r="B447" s="138" t="s">
        <v>749</v>
      </c>
      <c r="C447" s="26"/>
      <c r="D447" s="41"/>
      <c r="E447" s="257">
        <v>1</v>
      </c>
      <c r="F447" s="271" t="s">
        <v>683</v>
      </c>
      <c r="G447" s="41"/>
    </row>
    <row r="448" ht="15" customHeight="1" spans="1:7">
      <c r="A448" s="25">
        <v>441</v>
      </c>
      <c r="B448" s="138" t="s">
        <v>749</v>
      </c>
      <c r="C448" s="26"/>
      <c r="D448" s="41"/>
      <c r="E448" s="257">
        <v>1</v>
      </c>
      <c r="F448" s="271" t="s">
        <v>683</v>
      </c>
      <c r="G448" s="41"/>
    </row>
    <row r="449" ht="15" customHeight="1" spans="1:7">
      <c r="A449" s="25">
        <v>442</v>
      </c>
      <c r="B449" s="138" t="s">
        <v>749</v>
      </c>
      <c r="C449" s="26"/>
      <c r="D449" s="41"/>
      <c r="E449" s="257">
        <v>1</v>
      </c>
      <c r="F449" s="271" t="s">
        <v>683</v>
      </c>
      <c r="G449" s="41"/>
    </row>
    <row r="450" ht="15" customHeight="1" spans="1:7">
      <c r="A450" s="25">
        <v>443</v>
      </c>
      <c r="B450" s="138" t="s">
        <v>749</v>
      </c>
      <c r="C450" s="26"/>
      <c r="D450" s="41"/>
      <c r="E450" s="257">
        <v>1</v>
      </c>
      <c r="F450" s="271" t="s">
        <v>683</v>
      </c>
      <c r="G450" s="41"/>
    </row>
    <row r="451" ht="15" customHeight="1" spans="1:7">
      <c r="A451" s="25">
        <v>444</v>
      </c>
      <c r="B451" s="138" t="s">
        <v>749</v>
      </c>
      <c r="C451" s="26"/>
      <c r="D451" s="41"/>
      <c r="E451" s="257">
        <v>1</v>
      </c>
      <c r="F451" s="271" t="s">
        <v>683</v>
      </c>
      <c r="G451" s="41"/>
    </row>
    <row r="452" ht="15" customHeight="1" spans="1:7">
      <c r="A452" s="25">
        <v>445</v>
      </c>
      <c r="B452" s="138" t="s">
        <v>750</v>
      </c>
      <c r="C452" s="26"/>
      <c r="D452" s="41"/>
      <c r="E452" s="257">
        <v>1</v>
      </c>
      <c r="F452" s="271" t="s">
        <v>683</v>
      </c>
      <c r="G452" s="41"/>
    </row>
    <row r="453" ht="15" customHeight="1" spans="1:7">
      <c r="A453" s="25">
        <v>446</v>
      </c>
      <c r="B453" s="138" t="s">
        <v>750</v>
      </c>
      <c r="C453" s="26"/>
      <c r="D453" s="41"/>
      <c r="E453" s="257">
        <v>1</v>
      </c>
      <c r="F453" s="271" t="s">
        <v>683</v>
      </c>
      <c r="G453" s="41"/>
    </row>
    <row r="454" ht="15" customHeight="1" spans="1:7">
      <c r="A454" s="25">
        <v>447</v>
      </c>
      <c r="B454" s="138" t="s">
        <v>750</v>
      </c>
      <c r="C454" s="26"/>
      <c r="D454" s="41"/>
      <c r="E454" s="257">
        <v>1</v>
      </c>
      <c r="F454" s="271" t="s">
        <v>683</v>
      </c>
      <c r="G454" s="41"/>
    </row>
    <row r="455" ht="15" customHeight="1" spans="1:7">
      <c r="A455" s="25">
        <v>448</v>
      </c>
      <c r="B455" s="138" t="s">
        <v>750</v>
      </c>
      <c r="C455" s="26"/>
      <c r="D455" s="41"/>
      <c r="E455" s="257">
        <v>1</v>
      </c>
      <c r="F455" s="271" t="s">
        <v>683</v>
      </c>
      <c r="G455" s="41"/>
    </row>
    <row r="456" ht="15" customHeight="1" spans="1:7">
      <c r="A456" s="25">
        <v>449</v>
      </c>
      <c r="B456" s="138" t="s">
        <v>750</v>
      </c>
      <c r="C456" s="26"/>
      <c r="D456" s="41"/>
      <c r="E456" s="257">
        <v>1</v>
      </c>
      <c r="F456" s="271" t="s">
        <v>683</v>
      </c>
      <c r="G456" s="41"/>
    </row>
    <row r="457" ht="15" customHeight="1" spans="1:7">
      <c r="A457" s="25">
        <v>450</v>
      </c>
      <c r="B457" s="138" t="s">
        <v>750</v>
      </c>
      <c r="C457" s="26"/>
      <c r="D457" s="41"/>
      <c r="E457" s="257">
        <v>1</v>
      </c>
      <c r="F457" s="271" t="s">
        <v>683</v>
      </c>
      <c r="G457" s="41"/>
    </row>
    <row r="458" ht="15" customHeight="1" spans="1:7">
      <c r="A458" s="25">
        <v>451</v>
      </c>
      <c r="B458" s="138" t="s">
        <v>751</v>
      </c>
      <c r="C458" s="26"/>
      <c r="D458" s="41"/>
      <c r="E458" s="257">
        <v>1</v>
      </c>
      <c r="F458" s="271" t="s">
        <v>683</v>
      </c>
      <c r="G458" s="41"/>
    </row>
    <row r="459" ht="15" customHeight="1" spans="1:7">
      <c r="A459" s="25">
        <v>452</v>
      </c>
      <c r="B459" s="138" t="s">
        <v>751</v>
      </c>
      <c r="C459" s="26"/>
      <c r="D459" s="41"/>
      <c r="E459" s="257">
        <v>1</v>
      </c>
      <c r="F459" s="271" t="s">
        <v>683</v>
      </c>
      <c r="G459" s="41"/>
    </row>
    <row r="460" ht="15" customHeight="1" spans="1:7">
      <c r="A460" s="25">
        <v>453</v>
      </c>
      <c r="B460" s="138" t="s">
        <v>752</v>
      </c>
      <c r="C460" s="26"/>
      <c r="D460" s="41"/>
      <c r="E460" s="257">
        <v>1</v>
      </c>
      <c r="F460" s="271" t="s">
        <v>683</v>
      </c>
      <c r="G460" s="41"/>
    </row>
    <row r="461" ht="15" customHeight="1" spans="1:7">
      <c r="A461" s="25">
        <v>454</v>
      </c>
      <c r="B461" s="138" t="s">
        <v>753</v>
      </c>
      <c r="C461" s="26"/>
      <c r="D461" s="41"/>
      <c r="E461" s="257">
        <v>1</v>
      </c>
      <c r="F461" s="271" t="s">
        <v>683</v>
      </c>
      <c r="G461" s="41"/>
    </row>
    <row r="462" ht="15" customHeight="1" spans="1:7">
      <c r="A462" s="25">
        <v>455</v>
      </c>
      <c r="B462" s="138" t="s">
        <v>754</v>
      </c>
      <c r="C462" s="26"/>
      <c r="D462" s="41"/>
      <c r="E462" s="257">
        <v>1</v>
      </c>
      <c r="F462" s="271" t="s">
        <v>683</v>
      </c>
      <c r="G462" s="41"/>
    </row>
    <row r="463" ht="15" customHeight="1" spans="1:7">
      <c r="A463" s="25">
        <v>456</v>
      </c>
      <c r="B463" s="138" t="s">
        <v>755</v>
      </c>
      <c r="C463" s="26"/>
      <c r="D463" s="41"/>
      <c r="E463" s="257">
        <v>1</v>
      </c>
      <c r="F463" s="271" t="s">
        <v>683</v>
      </c>
      <c r="G463" s="41"/>
    </row>
    <row r="464" ht="15" customHeight="1" spans="1:7">
      <c r="A464" s="25">
        <v>457</v>
      </c>
      <c r="B464" s="138" t="s">
        <v>755</v>
      </c>
      <c r="C464" s="26"/>
      <c r="D464" s="41"/>
      <c r="E464" s="257">
        <v>1</v>
      </c>
      <c r="F464" s="271" t="s">
        <v>683</v>
      </c>
      <c r="G464" s="41"/>
    </row>
    <row r="465" ht="15" customHeight="1" spans="1:7">
      <c r="A465" s="25">
        <v>458</v>
      </c>
      <c r="B465" s="138" t="s">
        <v>755</v>
      </c>
      <c r="C465" s="26"/>
      <c r="D465" s="41"/>
      <c r="E465" s="257">
        <v>1</v>
      </c>
      <c r="F465" s="271" t="s">
        <v>683</v>
      </c>
      <c r="G465" s="41"/>
    </row>
    <row r="466" ht="15" customHeight="1" spans="1:7">
      <c r="A466" s="25">
        <v>459</v>
      </c>
      <c r="B466" s="138" t="s">
        <v>755</v>
      </c>
      <c r="C466" s="26"/>
      <c r="D466" s="41"/>
      <c r="E466" s="257">
        <v>1</v>
      </c>
      <c r="F466" s="271" t="s">
        <v>683</v>
      </c>
      <c r="G466" s="41"/>
    </row>
    <row r="467" ht="15" customHeight="1" spans="1:7">
      <c r="A467" s="25">
        <v>460</v>
      </c>
      <c r="B467" s="138" t="s">
        <v>756</v>
      </c>
      <c r="C467" s="26"/>
      <c r="D467" s="41"/>
      <c r="E467" s="257">
        <v>1</v>
      </c>
      <c r="F467" s="271" t="s">
        <v>683</v>
      </c>
      <c r="G467" s="41"/>
    </row>
    <row r="468" ht="15" customHeight="1" spans="1:7">
      <c r="A468" s="25">
        <v>461</v>
      </c>
      <c r="B468" s="138" t="s">
        <v>756</v>
      </c>
      <c r="C468" s="26"/>
      <c r="D468" s="41"/>
      <c r="E468" s="257">
        <v>1</v>
      </c>
      <c r="F468" s="271" t="s">
        <v>683</v>
      </c>
      <c r="G468" s="41"/>
    </row>
    <row r="469" ht="15" customHeight="1" spans="1:7">
      <c r="A469" s="25">
        <v>462</v>
      </c>
      <c r="B469" s="138" t="s">
        <v>756</v>
      </c>
      <c r="C469" s="26"/>
      <c r="D469" s="41"/>
      <c r="E469" s="257">
        <v>1</v>
      </c>
      <c r="F469" s="271" t="s">
        <v>683</v>
      </c>
      <c r="G469" s="41"/>
    </row>
    <row r="470" ht="15" customHeight="1" spans="1:7">
      <c r="A470" s="25">
        <v>463</v>
      </c>
      <c r="B470" s="138" t="s">
        <v>746</v>
      </c>
      <c r="C470" s="26"/>
      <c r="D470" s="41"/>
      <c r="E470" s="257">
        <v>1</v>
      </c>
      <c r="F470" s="271" t="s">
        <v>683</v>
      </c>
      <c r="G470" s="41"/>
    </row>
    <row r="471" ht="15" customHeight="1" spans="1:7">
      <c r="A471" s="25">
        <v>464</v>
      </c>
      <c r="B471" s="138" t="s">
        <v>746</v>
      </c>
      <c r="C471" s="26"/>
      <c r="D471" s="41"/>
      <c r="E471" s="257">
        <v>1</v>
      </c>
      <c r="F471" s="271" t="s">
        <v>683</v>
      </c>
      <c r="G471" s="41"/>
    </row>
    <row r="472" ht="15" customHeight="1" spans="1:7">
      <c r="A472" s="25">
        <v>465</v>
      </c>
      <c r="B472" s="138" t="s">
        <v>757</v>
      </c>
      <c r="C472" s="26"/>
      <c r="D472" s="41"/>
      <c r="E472" s="257">
        <v>1</v>
      </c>
      <c r="F472" s="271" t="s">
        <v>683</v>
      </c>
      <c r="G472" s="41"/>
    </row>
    <row r="473" ht="15" customHeight="1" spans="1:7">
      <c r="A473" s="25">
        <v>466</v>
      </c>
      <c r="B473" s="138" t="s">
        <v>758</v>
      </c>
      <c r="C473" s="26"/>
      <c r="D473" s="41"/>
      <c r="E473" s="257">
        <v>1</v>
      </c>
      <c r="F473" s="271" t="s">
        <v>683</v>
      </c>
      <c r="G473" s="41"/>
    </row>
    <row r="474" ht="15" customHeight="1" spans="1:7">
      <c r="A474" s="25">
        <v>467</v>
      </c>
      <c r="B474" s="138" t="s">
        <v>759</v>
      </c>
      <c r="C474" s="26"/>
      <c r="D474" s="41"/>
      <c r="E474" s="257">
        <v>1</v>
      </c>
      <c r="F474" s="271" t="s">
        <v>683</v>
      </c>
      <c r="G474" s="41"/>
    </row>
    <row r="475" ht="15" customHeight="1" spans="1:7">
      <c r="A475" s="25">
        <v>468</v>
      </c>
      <c r="B475" s="138" t="s">
        <v>760</v>
      </c>
      <c r="C475" s="26"/>
      <c r="D475" s="41"/>
      <c r="E475" s="257">
        <v>1</v>
      </c>
      <c r="F475" s="271" t="s">
        <v>683</v>
      </c>
      <c r="G475" s="41"/>
    </row>
    <row r="476" ht="15" customHeight="1" spans="1:7">
      <c r="A476" s="25">
        <v>469</v>
      </c>
      <c r="B476" s="138" t="s">
        <v>761</v>
      </c>
      <c r="C476" s="26"/>
      <c r="D476" s="41"/>
      <c r="E476" s="257">
        <v>1</v>
      </c>
      <c r="F476" s="271" t="s">
        <v>683</v>
      </c>
      <c r="G476" s="41"/>
    </row>
    <row r="477" ht="15" customHeight="1" spans="1:7">
      <c r="A477" s="25">
        <v>470</v>
      </c>
      <c r="B477" s="138" t="s">
        <v>762</v>
      </c>
      <c r="C477" s="26"/>
      <c r="D477" s="41"/>
      <c r="E477" s="257">
        <v>4</v>
      </c>
      <c r="F477" s="271" t="s">
        <v>683</v>
      </c>
      <c r="G477" s="41"/>
    </row>
    <row r="478" ht="15" customHeight="1" spans="1:7">
      <c r="A478" s="25">
        <v>471</v>
      </c>
      <c r="B478" s="138" t="s">
        <v>763</v>
      </c>
      <c r="C478" s="26"/>
      <c r="D478" s="41"/>
      <c r="E478" s="257">
        <v>6</v>
      </c>
      <c r="F478" s="271" t="s">
        <v>683</v>
      </c>
      <c r="G478" s="41"/>
    </row>
    <row r="479" ht="15" customHeight="1" spans="1:7">
      <c r="A479" s="25">
        <v>472</v>
      </c>
      <c r="B479" s="138" t="s">
        <v>763</v>
      </c>
      <c r="C479" s="26"/>
      <c r="D479" s="41"/>
      <c r="E479" s="257">
        <v>1</v>
      </c>
      <c r="F479" s="271" t="s">
        <v>683</v>
      </c>
      <c r="G479" s="41"/>
    </row>
    <row r="480" ht="15" customHeight="1" spans="1:7">
      <c r="A480" s="25">
        <v>473</v>
      </c>
      <c r="B480" s="138" t="s">
        <v>764</v>
      </c>
      <c r="C480" s="26"/>
      <c r="D480" s="41"/>
      <c r="E480" s="257">
        <v>1</v>
      </c>
      <c r="F480" s="271" t="s">
        <v>683</v>
      </c>
      <c r="G480" s="41"/>
    </row>
    <row r="481" ht="15" customHeight="1" spans="1:7">
      <c r="A481" s="25">
        <v>474</v>
      </c>
      <c r="B481" s="138" t="s">
        <v>765</v>
      </c>
      <c r="C481" s="26"/>
      <c r="D481" s="41"/>
      <c r="E481" s="257">
        <v>40</v>
      </c>
      <c r="F481" s="271" t="s">
        <v>683</v>
      </c>
      <c r="G481" s="41"/>
    </row>
    <row r="482" ht="15" customHeight="1" spans="1:7">
      <c r="A482" s="25">
        <v>475</v>
      </c>
      <c r="B482" s="138" t="s">
        <v>766</v>
      </c>
      <c r="C482" s="26"/>
      <c r="D482" s="41"/>
      <c r="E482" s="257">
        <v>18</v>
      </c>
      <c r="F482" s="271" t="s">
        <v>683</v>
      </c>
      <c r="G482" s="41"/>
    </row>
    <row r="483" ht="15" customHeight="1" spans="1:7">
      <c r="A483" s="25">
        <v>476</v>
      </c>
      <c r="B483" s="138" t="s">
        <v>767</v>
      </c>
      <c r="C483" s="26"/>
      <c r="D483" s="41"/>
      <c r="E483" s="257">
        <v>5</v>
      </c>
      <c r="F483" s="271" t="s">
        <v>683</v>
      </c>
      <c r="G483" s="41"/>
    </row>
    <row r="484" ht="15" customHeight="1" spans="1:7">
      <c r="A484" s="25">
        <v>477</v>
      </c>
      <c r="B484" s="138" t="s">
        <v>768</v>
      </c>
      <c r="C484" s="26"/>
      <c r="D484" s="41"/>
      <c r="E484" s="257">
        <v>1</v>
      </c>
      <c r="F484" s="271" t="s">
        <v>683</v>
      </c>
      <c r="G484" s="41"/>
    </row>
    <row r="485" ht="15" customHeight="1" spans="1:7">
      <c r="A485" s="25">
        <v>478</v>
      </c>
      <c r="B485" s="138" t="s">
        <v>769</v>
      </c>
      <c r="C485" s="26"/>
      <c r="D485" s="41"/>
      <c r="E485" s="257">
        <v>1</v>
      </c>
      <c r="F485" s="271" t="s">
        <v>683</v>
      </c>
      <c r="G485" s="41"/>
    </row>
    <row r="486" ht="15" customHeight="1" spans="1:7">
      <c r="A486" s="25">
        <v>479</v>
      </c>
      <c r="B486" s="138" t="s">
        <v>770</v>
      </c>
      <c r="C486" s="26"/>
      <c r="D486" s="41"/>
      <c r="E486" s="257">
        <v>1</v>
      </c>
      <c r="F486" s="271" t="s">
        <v>683</v>
      </c>
      <c r="G486" s="41"/>
    </row>
    <row r="487" ht="15" customHeight="1" spans="1:7">
      <c r="A487" s="25">
        <v>480</v>
      </c>
      <c r="B487" s="138" t="s">
        <v>770</v>
      </c>
      <c r="C487" s="26"/>
      <c r="D487" s="41"/>
      <c r="E487" s="257">
        <v>1</v>
      </c>
      <c r="F487" s="271" t="s">
        <v>683</v>
      </c>
      <c r="G487" s="41"/>
    </row>
    <row r="488" ht="15" customHeight="1" spans="1:7">
      <c r="A488" s="25">
        <v>481</v>
      </c>
      <c r="B488" s="138" t="s">
        <v>770</v>
      </c>
      <c r="C488" s="26"/>
      <c r="D488" s="41"/>
      <c r="E488" s="257">
        <v>1</v>
      </c>
      <c r="F488" s="271" t="s">
        <v>683</v>
      </c>
      <c r="G488" s="41"/>
    </row>
    <row r="489" ht="15" customHeight="1" spans="1:7">
      <c r="A489" s="25">
        <v>482</v>
      </c>
      <c r="B489" s="138" t="s">
        <v>771</v>
      </c>
      <c r="C489" s="26"/>
      <c r="D489" s="41"/>
      <c r="E489" s="257">
        <v>1</v>
      </c>
      <c r="F489" s="271" t="s">
        <v>683</v>
      </c>
      <c r="G489" s="41"/>
    </row>
    <row r="490" ht="15" customHeight="1" spans="1:7">
      <c r="A490" s="25">
        <v>483</v>
      </c>
      <c r="B490" s="138" t="s">
        <v>771</v>
      </c>
      <c r="C490" s="26"/>
      <c r="D490" s="41"/>
      <c r="E490" s="257">
        <v>1</v>
      </c>
      <c r="F490" s="271" t="s">
        <v>683</v>
      </c>
      <c r="G490" s="41"/>
    </row>
    <row r="491" ht="15" customHeight="1" spans="1:7">
      <c r="A491" s="25">
        <v>484</v>
      </c>
      <c r="B491" s="138" t="s">
        <v>771</v>
      </c>
      <c r="C491" s="26"/>
      <c r="D491" s="41"/>
      <c r="E491" s="257">
        <v>1</v>
      </c>
      <c r="F491" s="271" t="s">
        <v>683</v>
      </c>
      <c r="G491" s="41"/>
    </row>
    <row r="492" ht="15" customHeight="1" spans="1:7">
      <c r="A492" s="25">
        <v>485</v>
      </c>
      <c r="B492" s="138" t="s">
        <v>771</v>
      </c>
      <c r="C492" s="26"/>
      <c r="D492" s="41"/>
      <c r="E492" s="257">
        <v>1</v>
      </c>
      <c r="F492" s="271" t="s">
        <v>683</v>
      </c>
      <c r="G492" s="41"/>
    </row>
    <row r="493" ht="15" customHeight="1" spans="1:7">
      <c r="A493" s="25">
        <v>486</v>
      </c>
      <c r="B493" s="138" t="s">
        <v>771</v>
      </c>
      <c r="C493" s="26"/>
      <c r="D493" s="41"/>
      <c r="E493" s="257">
        <v>1</v>
      </c>
      <c r="F493" s="271" t="s">
        <v>683</v>
      </c>
      <c r="G493" s="41"/>
    </row>
    <row r="494" ht="15" customHeight="1" spans="1:7">
      <c r="A494" s="25">
        <v>487</v>
      </c>
      <c r="B494" s="138" t="s">
        <v>772</v>
      </c>
      <c r="C494" s="26"/>
      <c r="D494" s="41"/>
      <c r="E494" s="257">
        <v>1</v>
      </c>
      <c r="F494" s="271" t="s">
        <v>683</v>
      </c>
      <c r="G494" s="41"/>
    </row>
    <row r="495" ht="15" customHeight="1" spans="1:7">
      <c r="A495" s="25">
        <v>488</v>
      </c>
      <c r="B495" s="138" t="s">
        <v>772</v>
      </c>
      <c r="C495" s="26"/>
      <c r="D495" s="41"/>
      <c r="E495" s="257">
        <v>1</v>
      </c>
      <c r="F495" s="271" t="s">
        <v>683</v>
      </c>
      <c r="G495" s="41"/>
    </row>
    <row r="496" ht="15" customHeight="1" spans="1:7">
      <c r="A496" s="25">
        <v>489</v>
      </c>
      <c r="B496" s="138" t="s">
        <v>773</v>
      </c>
      <c r="C496" s="26"/>
      <c r="D496" s="41"/>
      <c r="E496" s="257">
        <v>1</v>
      </c>
      <c r="F496" s="271" t="s">
        <v>683</v>
      </c>
      <c r="G496" s="41"/>
    </row>
    <row r="497" ht="15" customHeight="1" spans="1:7">
      <c r="A497" s="25">
        <v>490</v>
      </c>
      <c r="B497" s="138" t="s">
        <v>774</v>
      </c>
      <c r="C497" s="26"/>
      <c r="D497" s="41"/>
      <c r="E497" s="257">
        <v>2</v>
      </c>
      <c r="F497" s="271" t="s">
        <v>683</v>
      </c>
      <c r="G497" s="41"/>
    </row>
    <row r="498" ht="15" customHeight="1" spans="1:7">
      <c r="A498" s="25">
        <v>491</v>
      </c>
      <c r="B498" s="138" t="s">
        <v>775</v>
      </c>
      <c r="C498" s="26"/>
      <c r="D498" s="41"/>
      <c r="E498" s="257">
        <v>4</v>
      </c>
      <c r="F498" s="271" t="s">
        <v>683</v>
      </c>
      <c r="G498" s="41"/>
    </row>
    <row r="499" ht="15" customHeight="1" spans="1:7">
      <c r="A499" s="25">
        <v>492</v>
      </c>
      <c r="B499" s="138" t="s">
        <v>776</v>
      </c>
      <c r="C499" s="26"/>
      <c r="D499" s="41"/>
      <c r="E499" s="257">
        <v>4</v>
      </c>
      <c r="F499" s="271" t="s">
        <v>683</v>
      </c>
      <c r="G499" s="41"/>
    </row>
    <row r="500" ht="15" customHeight="1" spans="1:7">
      <c r="A500" s="25">
        <v>493</v>
      </c>
      <c r="B500" s="138" t="s">
        <v>777</v>
      </c>
      <c r="C500" s="26"/>
      <c r="D500" s="41"/>
      <c r="E500" s="257">
        <v>13</v>
      </c>
      <c r="F500" s="271" t="s">
        <v>683</v>
      </c>
      <c r="G500" s="41"/>
    </row>
    <row r="501" ht="15" customHeight="1" spans="1:7">
      <c r="A501" s="25">
        <v>494</v>
      </c>
      <c r="B501" s="138" t="s">
        <v>778</v>
      </c>
      <c r="C501" s="26"/>
      <c r="D501" s="41"/>
      <c r="E501" s="257">
        <v>10</v>
      </c>
      <c r="F501" s="271" t="s">
        <v>683</v>
      </c>
      <c r="G501" s="41"/>
    </row>
    <row r="502" ht="15" customHeight="1" spans="1:7">
      <c r="A502" s="25">
        <v>495</v>
      </c>
      <c r="B502" s="138" t="s">
        <v>779</v>
      </c>
      <c r="C502" s="26"/>
      <c r="D502" s="41"/>
      <c r="E502" s="257">
        <v>22</v>
      </c>
      <c r="F502" s="271" t="s">
        <v>683</v>
      </c>
      <c r="G502" s="41"/>
    </row>
    <row r="503" ht="15" customHeight="1" spans="1:7">
      <c r="A503" s="25">
        <v>496</v>
      </c>
      <c r="B503" s="138" t="s">
        <v>780</v>
      </c>
      <c r="C503" s="26"/>
      <c r="D503" s="41"/>
      <c r="E503" s="257">
        <v>10</v>
      </c>
      <c r="F503" s="271" t="s">
        <v>683</v>
      </c>
      <c r="G503" s="41"/>
    </row>
    <row r="504" ht="15" customHeight="1" spans="1:7">
      <c r="A504" s="25">
        <v>497</v>
      </c>
      <c r="B504" s="138" t="s">
        <v>781</v>
      </c>
      <c r="C504" s="26"/>
      <c r="D504" s="41"/>
      <c r="E504" s="257">
        <v>4</v>
      </c>
      <c r="F504" s="271" t="s">
        <v>683</v>
      </c>
      <c r="G504" s="41"/>
    </row>
    <row r="505" ht="15" customHeight="1" spans="1:7">
      <c r="A505" s="25">
        <v>498</v>
      </c>
      <c r="B505" s="138" t="s">
        <v>782</v>
      </c>
      <c r="C505" s="26"/>
      <c r="D505" s="41"/>
      <c r="E505" s="257">
        <v>2</v>
      </c>
      <c r="F505" s="271" t="s">
        <v>683</v>
      </c>
      <c r="G505" s="41"/>
    </row>
    <row r="506" ht="15" customHeight="1" spans="1:7">
      <c r="A506" s="25">
        <v>499</v>
      </c>
      <c r="B506" s="138" t="s">
        <v>783</v>
      </c>
      <c r="C506" s="26"/>
      <c r="D506" s="41"/>
      <c r="E506" s="257">
        <v>10</v>
      </c>
      <c r="F506" s="271" t="s">
        <v>683</v>
      </c>
      <c r="G506" s="41"/>
    </row>
    <row r="507" ht="15" customHeight="1" spans="1:7">
      <c r="A507" s="25">
        <v>500</v>
      </c>
      <c r="B507" s="138" t="s">
        <v>784</v>
      </c>
      <c r="C507" s="26"/>
      <c r="D507" s="41"/>
      <c r="E507" s="257">
        <v>2</v>
      </c>
      <c r="F507" s="271" t="s">
        <v>683</v>
      </c>
      <c r="G507" s="41"/>
    </row>
    <row r="508" ht="15" customHeight="1" spans="1:7">
      <c r="A508" s="25">
        <v>501</v>
      </c>
      <c r="B508" s="138" t="s">
        <v>785</v>
      </c>
      <c r="C508" s="26"/>
      <c r="D508" s="41"/>
      <c r="E508" s="257">
        <v>2</v>
      </c>
      <c r="F508" s="271" t="s">
        <v>683</v>
      </c>
      <c r="G508" s="41"/>
    </row>
    <row r="509" ht="15" customHeight="1" spans="1:7">
      <c r="A509" s="25">
        <v>502</v>
      </c>
      <c r="B509" s="138" t="s">
        <v>786</v>
      </c>
      <c r="C509" s="26"/>
      <c r="D509" s="41"/>
      <c r="E509" s="257">
        <v>5</v>
      </c>
      <c r="F509" s="271" t="s">
        <v>683</v>
      </c>
      <c r="G509" s="41"/>
    </row>
    <row r="510" ht="15" customHeight="1" spans="1:7">
      <c r="A510" s="25">
        <v>503</v>
      </c>
      <c r="B510" s="138" t="s">
        <v>787</v>
      </c>
      <c r="C510" s="26"/>
      <c r="D510" s="41"/>
      <c r="E510" s="257">
        <v>1</v>
      </c>
      <c r="F510" s="271" t="s">
        <v>683</v>
      </c>
      <c r="G510" s="41"/>
    </row>
    <row r="511" ht="15" customHeight="1" spans="1:7">
      <c r="A511" s="25">
        <v>504</v>
      </c>
      <c r="B511" s="138" t="s">
        <v>788</v>
      </c>
      <c r="C511" s="26"/>
      <c r="D511" s="41"/>
      <c r="E511" s="257">
        <v>1</v>
      </c>
      <c r="F511" s="271" t="s">
        <v>683</v>
      </c>
      <c r="G511" s="41"/>
    </row>
    <row r="512" ht="15" customHeight="1" spans="1:7">
      <c r="A512" s="25">
        <v>505</v>
      </c>
      <c r="B512" s="138" t="s">
        <v>789</v>
      </c>
      <c r="C512" s="26"/>
      <c r="D512" s="41"/>
      <c r="E512" s="257">
        <v>1</v>
      </c>
      <c r="F512" s="271" t="s">
        <v>683</v>
      </c>
      <c r="G512" s="41"/>
    </row>
    <row r="513" ht="15" customHeight="1" spans="1:7">
      <c r="A513" s="25">
        <v>506</v>
      </c>
      <c r="B513" s="138" t="s">
        <v>790</v>
      </c>
      <c r="C513" s="26"/>
      <c r="D513" s="41"/>
      <c r="E513" s="257">
        <v>1</v>
      </c>
      <c r="F513" s="271" t="s">
        <v>683</v>
      </c>
      <c r="G513" s="41"/>
    </row>
    <row r="514" ht="15" customHeight="1" spans="1:7">
      <c r="A514" s="25"/>
      <c r="B514" s="26"/>
      <c r="C514" s="26"/>
      <c r="D514" s="41"/>
      <c r="E514" s="257"/>
      <c r="F514" s="41"/>
      <c r="G514" s="41"/>
    </row>
    <row r="515" ht="15" customHeight="1" spans="1:7">
      <c r="A515" s="25"/>
      <c r="B515" s="26"/>
      <c r="C515" s="26"/>
      <c r="D515" s="41"/>
      <c r="E515" s="257"/>
      <c r="F515" s="41"/>
      <c r="G515" s="41"/>
    </row>
  </sheetData>
  <autoFilter ref="A7:G513">
    <extLst/>
  </autoFilter>
  <mergeCells count="8">
    <mergeCell ref="A2:F2"/>
    <mergeCell ref="A3:F3"/>
    <mergeCell ref="A6:A7"/>
    <mergeCell ref="B6:B7"/>
    <mergeCell ref="C6:C7"/>
    <mergeCell ref="D6:D7"/>
    <mergeCell ref="F6:F7"/>
    <mergeCell ref="G6:G7"/>
  </mergeCells>
  <hyperlinks>
    <hyperlink ref="A1" location="索引目录!E22" display="返回索引页"/>
    <hyperlink ref="B1" location="存货汇总!B21" display="返回"/>
  </hyperlinks>
  <printOptions horizontalCentered="1"/>
  <pageMargins left="0.156944444444444" right="0.156944444444444" top="0.984027777777778" bottom="0.904861111111111" header="0.984027777777778" footer="0.472222222222222"/>
  <pageSetup paperSize="9" fitToHeight="0" orientation="landscape"/>
  <headerFooter alignWithMargins="0">
    <oddHeader>&amp;R&amp;10</oddHeader>
    <oddFooter>&amp;C&amp;"宋体"&amp;9
&amp;R&amp;"宋体"&amp;9共&amp;N页，第&amp;P页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B1:H74"/>
  <sheetViews>
    <sheetView topLeftCell="A25" workbookViewId="0">
      <selection activeCell="M25" sqref="M25"/>
    </sheetView>
  </sheetViews>
  <sheetFormatPr defaultColWidth="9" defaultRowHeight="15.75" outlineLevelCol="7"/>
  <cols>
    <col min="1" max="1" width="2.875" customWidth="1"/>
    <col min="2" max="2" width="18.25" customWidth="1"/>
    <col min="3" max="3" width="11.375" customWidth="1"/>
    <col min="4" max="4" width="14.25" customWidth="1"/>
    <col min="5" max="5" width="20.125" customWidth="1"/>
    <col min="6" max="6" width="12.25" customWidth="1"/>
    <col min="7" max="7" width="20.625" customWidth="1"/>
    <col min="8" max="8" width="11.75" customWidth="1"/>
    <col min="9" max="13" width="8.75" customWidth="1"/>
  </cols>
  <sheetData>
    <row r="1" ht="28.15" customHeight="1" spans="2:8">
      <c r="B1" s="561" t="s">
        <v>32</v>
      </c>
      <c r="C1" s="562"/>
      <c r="D1" s="562"/>
      <c r="E1" s="562"/>
      <c r="F1" s="562"/>
      <c r="G1" s="562"/>
      <c r="H1" s="563"/>
    </row>
    <row r="2" spans="2:8">
      <c r="B2" s="564"/>
      <c r="C2" s="565"/>
      <c r="D2" s="565"/>
      <c r="E2" s="565"/>
      <c r="F2" s="565"/>
      <c r="G2" s="565"/>
      <c r="H2" s="566"/>
    </row>
    <row r="3" s="560" customFormat="1" ht="10.9" customHeight="1" spans="2:8">
      <c r="B3" s="567" t="s">
        <v>33</v>
      </c>
      <c r="C3" s="568"/>
      <c r="D3" s="568"/>
      <c r="E3" s="569"/>
      <c r="F3" s="569"/>
      <c r="G3" s="569"/>
      <c r="H3" s="570"/>
    </row>
    <row r="4" s="560" customFormat="1" ht="10.9" customHeight="1" spans="2:8">
      <c r="B4" s="571" t="s">
        <v>34</v>
      </c>
      <c r="C4" s="572"/>
      <c r="D4" s="568"/>
      <c r="E4" s="569"/>
      <c r="F4" s="569"/>
      <c r="G4" s="569"/>
      <c r="H4" s="570"/>
    </row>
    <row r="5" s="560" customFormat="1" ht="10.9" customHeight="1" spans="2:8">
      <c r="B5" s="571" t="s">
        <v>35</v>
      </c>
      <c r="C5" s="572"/>
      <c r="D5" s="569"/>
      <c r="E5" s="569"/>
      <c r="F5" s="569"/>
      <c r="G5" s="569"/>
      <c r="H5" s="570"/>
    </row>
    <row r="6" s="560" customFormat="1" ht="10.9" customHeight="1" spans="2:8">
      <c r="B6" s="571" t="s">
        <v>36</v>
      </c>
      <c r="C6" s="572"/>
      <c r="D6" s="569"/>
      <c r="E6" s="569"/>
      <c r="F6" s="569"/>
      <c r="G6" s="569"/>
      <c r="H6" s="570"/>
    </row>
    <row r="7" s="560" customFormat="1" ht="10.9" customHeight="1" spans="2:8">
      <c r="B7" s="571" t="s">
        <v>37</v>
      </c>
      <c r="C7" s="572"/>
      <c r="D7" s="569"/>
      <c r="E7" s="569"/>
      <c r="F7" s="569"/>
      <c r="G7" s="569"/>
      <c r="H7" s="570"/>
    </row>
    <row r="8" s="560" customFormat="1" ht="10.9" customHeight="1" spans="2:8">
      <c r="B8" s="567" t="s">
        <v>38</v>
      </c>
      <c r="C8" s="568"/>
      <c r="D8" s="569"/>
      <c r="E8" s="569"/>
      <c r="F8" s="569"/>
      <c r="G8" s="569"/>
      <c r="H8" s="570"/>
    </row>
    <row r="9" s="560" customFormat="1" ht="10.9" customHeight="1" spans="2:8">
      <c r="B9" s="573"/>
      <c r="C9" s="569"/>
      <c r="D9" s="569"/>
      <c r="E9" s="569"/>
      <c r="F9" s="569"/>
      <c r="G9" s="569"/>
      <c r="H9" s="570"/>
    </row>
    <row r="10" s="560" customFormat="1" ht="13.15" customHeight="1" spans="2:8">
      <c r="B10" s="573"/>
      <c r="C10" s="574" t="s">
        <v>39</v>
      </c>
      <c r="D10" s="575" t="s">
        <v>40</v>
      </c>
      <c r="E10" s="576" t="s">
        <v>41</v>
      </c>
      <c r="F10" s="574" t="s">
        <v>42</v>
      </c>
      <c r="G10" s="577" t="s">
        <v>43</v>
      </c>
      <c r="H10" s="578"/>
    </row>
    <row r="11" s="560" customFormat="1" ht="13.15" customHeight="1" spans="2:8">
      <c r="B11" s="573"/>
      <c r="C11" s="579"/>
      <c r="D11" s="573"/>
      <c r="E11" s="580" t="s">
        <v>44</v>
      </c>
      <c r="F11" s="579"/>
      <c r="G11" s="577" t="s">
        <v>45</v>
      </c>
      <c r="H11" s="578"/>
    </row>
    <row r="12" s="560" customFormat="1" ht="13.15" customHeight="1" spans="2:8">
      <c r="B12" s="573"/>
      <c r="C12" s="579"/>
      <c r="D12" s="581"/>
      <c r="E12" s="582" t="s">
        <v>46</v>
      </c>
      <c r="F12" s="579"/>
      <c r="G12" s="583" t="s">
        <v>47</v>
      </c>
      <c r="H12" s="578"/>
    </row>
    <row r="13" s="560" customFormat="1" ht="13.15" customHeight="1" spans="2:8">
      <c r="B13" s="573"/>
      <c r="C13" s="579"/>
      <c r="D13" s="584" t="s">
        <v>48</v>
      </c>
      <c r="E13" s="585" t="s">
        <v>49</v>
      </c>
      <c r="F13" s="579"/>
      <c r="G13" s="577" t="s">
        <v>50</v>
      </c>
      <c r="H13" s="578"/>
    </row>
    <row r="14" s="560" customFormat="1" ht="13.15" customHeight="1" spans="2:8">
      <c r="B14" s="573"/>
      <c r="C14" s="579"/>
      <c r="D14" s="573"/>
      <c r="E14" s="580" t="s">
        <v>51</v>
      </c>
      <c r="F14" s="579"/>
      <c r="G14" s="577" t="s">
        <v>52</v>
      </c>
      <c r="H14" s="578"/>
    </row>
    <row r="15" s="560" customFormat="1" ht="13.15" customHeight="1" spans="2:8">
      <c r="B15" s="573"/>
      <c r="C15" s="579"/>
      <c r="D15" s="573"/>
      <c r="E15" s="580" t="s">
        <v>53</v>
      </c>
      <c r="F15" s="579"/>
      <c r="G15" s="577" t="s">
        <v>54</v>
      </c>
      <c r="H15" s="578"/>
    </row>
    <row r="16" s="560" customFormat="1" ht="13.15" customHeight="1" spans="2:8">
      <c r="B16" s="573"/>
      <c r="C16" s="579"/>
      <c r="D16" s="581"/>
      <c r="E16" s="586" t="s">
        <v>55</v>
      </c>
      <c r="F16" s="579"/>
      <c r="G16" s="577" t="s">
        <v>56</v>
      </c>
      <c r="H16" s="578"/>
    </row>
    <row r="17" s="560" customFormat="1" ht="13.15" customHeight="1" spans="2:8">
      <c r="B17" s="573"/>
      <c r="C17" s="579"/>
      <c r="D17" s="583" t="s">
        <v>57</v>
      </c>
      <c r="E17" s="578"/>
      <c r="F17" s="579"/>
      <c r="G17" s="577" t="s">
        <v>58</v>
      </c>
      <c r="H17" s="578"/>
    </row>
    <row r="18" s="560" customFormat="1" ht="13.15" customHeight="1" spans="2:8">
      <c r="B18" s="573"/>
      <c r="C18" s="579"/>
      <c r="D18" s="583" t="s">
        <v>59</v>
      </c>
      <c r="E18" s="578"/>
      <c r="F18" s="579"/>
      <c r="G18" s="577" t="s">
        <v>60</v>
      </c>
      <c r="H18" s="578"/>
    </row>
    <row r="19" s="560" customFormat="1" ht="13.15" customHeight="1" spans="2:8">
      <c r="B19" s="573"/>
      <c r="C19" s="579"/>
      <c r="D19" s="577" t="s">
        <v>61</v>
      </c>
      <c r="E19" s="578"/>
      <c r="F19" s="579"/>
      <c r="G19" s="584" t="s">
        <v>62</v>
      </c>
      <c r="H19" s="576" t="s">
        <v>62</v>
      </c>
    </row>
    <row r="20" s="560" customFormat="1" ht="13.15" customHeight="1" spans="2:8">
      <c r="B20" s="573"/>
      <c r="C20" s="579"/>
      <c r="D20" s="577" t="s">
        <v>63</v>
      </c>
      <c r="E20" s="578"/>
      <c r="F20" s="579"/>
      <c r="G20" s="573"/>
      <c r="H20" s="580" t="s">
        <v>64</v>
      </c>
    </row>
    <row r="21" s="560" customFormat="1" ht="13.15" customHeight="1" spans="2:8">
      <c r="B21" s="573"/>
      <c r="C21" s="579"/>
      <c r="D21" s="584" t="s">
        <v>65</v>
      </c>
      <c r="E21" s="585" t="s">
        <v>65</v>
      </c>
      <c r="F21" s="579"/>
      <c r="G21" s="581"/>
      <c r="H21" s="582" t="s">
        <v>66</v>
      </c>
    </row>
    <row r="22" s="560" customFormat="1" ht="13.15" customHeight="1" spans="2:8">
      <c r="B22" s="573"/>
      <c r="C22" s="579"/>
      <c r="D22" s="573"/>
      <c r="E22" s="587" t="s">
        <v>67</v>
      </c>
      <c r="F22" s="579"/>
      <c r="G22" s="577" t="s">
        <v>68</v>
      </c>
      <c r="H22" s="578"/>
    </row>
    <row r="23" s="560" customFormat="1" ht="13.15" customHeight="1" spans="2:8">
      <c r="B23" s="573"/>
      <c r="C23" s="579"/>
      <c r="D23" s="581"/>
      <c r="E23" s="586" t="s">
        <v>69</v>
      </c>
      <c r="F23" s="579"/>
      <c r="G23" s="577" t="s">
        <v>70</v>
      </c>
      <c r="H23" s="578"/>
    </row>
    <row r="24" s="560" customFormat="1" ht="13.15" customHeight="1" spans="2:8">
      <c r="B24" s="573"/>
      <c r="C24" s="579"/>
      <c r="D24" s="584" t="s">
        <v>71</v>
      </c>
      <c r="E24" s="667" t="s">
        <v>72</v>
      </c>
      <c r="F24" s="588"/>
      <c r="G24" s="577" t="s">
        <v>73</v>
      </c>
      <c r="H24" s="578"/>
    </row>
    <row r="25" s="560" customFormat="1" ht="13.15" customHeight="1" spans="2:8">
      <c r="B25" s="573"/>
      <c r="C25" s="579"/>
      <c r="D25" s="573"/>
      <c r="E25" s="587" t="s">
        <v>74</v>
      </c>
      <c r="F25" s="668" t="s">
        <v>75</v>
      </c>
      <c r="G25" s="583" t="s">
        <v>76</v>
      </c>
      <c r="H25" s="578"/>
    </row>
    <row r="26" s="560" customFormat="1" ht="13.15" customHeight="1" spans="2:8">
      <c r="B26" s="573"/>
      <c r="C26" s="579"/>
      <c r="D26" s="573"/>
      <c r="E26" s="580" t="s">
        <v>77</v>
      </c>
      <c r="F26" s="579"/>
      <c r="G26" s="577" t="s">
        <v>78</v>
      </c>
      <c r="H26" s="578"/>
    </row>
    <row r="27" s="560" customFormat="1" ht="13.15" customHeight="1" spans="2:8">
      <c r="B27" s="573"/>
      <c r="C27" s="579"/>
      <c r="D27" s="573"/>
      <c r="E27" s="580" t="s">
        <v>79</v>
      </c>
      <c r="F27" s="579"/>
      <c r="G27" s="583" t="s">
        <v>80</v>
      </c>
      <c r="H27" s="578"/>
    </row>
    <row r="28" s="560" customFormat="1" ht="13.15" customHeight="1" spans="2:8">
      <c r="B28" s="573"/>
      <c r="C28" s="579"/>
      <c r="D28" s="573"/>
      <c r="E28" s="669" t="s">
        <v>81</v>
      </c>
      <c r="F28" s="579"/>
      <c r="G28" s="575" t="s">
        <v>82</v>
      </c>
      <c r="H28" s="585" t="s">
        <v>82</v>
      </c>
    </row>
    <row r="29" s="560" customFormat="1" ht="13.15" customHeight="1" spans="2:8">
      <c r="B29" s="573"/>
      <c r="C29" s="579"/>
      <c r="D29" s="573"/>
      <c r="E29" s="669" t="s">
        <v>83</v>
      </c>
      <c r="F29" s="579"/>
      <c r="G29" s="581"/>
      <c r="H29" s="586" t="s">
        <v>84</v>
      </c>
    </row>
    <row r="30" s="560" customFormat="1" ht="13.15" customHeight="1" spans="2:8">
      <c r="B30" s="573"/>
      <c r="C30" s="579"/>
      <c r="D30" s="573"/>
      <c r="E30" s="580" t="s">
        <v>85</v>
      </c>
      <c r="F30" s="579"/>
      <c r="G30" s="577" t="s">
        <v>86</v>
      </c>
      <c r="H30" s="578"/>
    </row>
    <row r="31" s="560" customFormat="1" ht="13.15" customHeight="1" spans="2:8">
      <c r="B31" s="573"/>
      <c r="C31" s="579"/>
      <c r="D31" s="581"/>
      <c r="E31" s="582" t="s">
        <v>87</v>
      </c>
      <c r="F31" s="579"/>
      <c r="G31" s="577" t="s">
        <v>88</v>
      </c>
      <c r="H31" s="578"/>
    </row>
    <row r="32" s="560" customFormat="1" ht="13.15" customHeight="1" spans="2:8">
      <c r="B32" s="573"/>
      <c r="C32" s="579"/>
      <c r="D32" s="583" t="s">
        <v>89</v>
      </c>
      <c r="E32" s="590"/>
      <c r="F32" s="579"/>
      <c r="G32" s="577" t="s">
        <v>90</v>
      </c>
      <c r="H32" s="578"/>
    </row>
    <row r="33" s="560" customFormat="1" ht="13.15" customHeight="1" spans="2:8">
      <c r="B33" s="573"/>
      <c r="C33" s="579"/>
      <c r="D33" s="583" t="s">
        <v>91</v>
      </c>
      <c r="E33" s="590"/>
      <c r="F33" s="588"/>
      <c r="G33" s="577" t="s">
        <v>92</v>
      </c>
      <c r="H33" s="578"/>
    </row>
    <row r="34" s="560" customFormat="1" ht="13.15" customHeight="1" spans="2:8">
      <c r="B34" s="573"/>
      <c r="C34" s="579"/>
      <c r="D34" s="583" t="s">
        <v>93</v>
      </c>
      <c r="E34" s="590"/>
      <c r="F34" s="569"/>
      <c r="G34" s="569"/>
      <c r="H34" s="570"/>
    </row>
    <row r="35" s="560" customFormat="1" ht="13.15" customHeight="1" spans="2:8">
      <c r="B35" s="573"/>
      <c r="C35" s="588"/>
      <c r="D35" s="583" t="s">
        <v>94</v>
      </c>
      <c r="E35" s="590"/>
      <c r="F35" s="569"/>
      <c r="G35" s="569"/>
      <c r="H35" s="570"/>
    </row>
    <row r="36" s="560" customFormat="1" ht="13.15" customHeight="1" spans="2:8">
      <c r="B36" s="573"/>
      <c r="C36" s="589" t="s">
        <v>95</v>
      </c>
      <c r="D36" s="591" t="s">
        <v>96</v>
      </c>
      <c r="E36" s="578"/>
      <c r="F36" s="569"/>
      <c r="G36" s="569"/>
      <c r="H36" s="570"/>
    </row>
    <row r="37" s="560" customFormat="1" ht="13.15" customHeight="1" spans="2:8">
      <c r="B37" s="573"/>
      <c r="C37" s="579"/>
      <c r="D37" s="591" t="s">
        <v>97</v>
      </c>
      <c r="E37" s="578"/>
      <c r="F37" s="569"/>
      <c r="G37" s="569"/>
      <c r="H37" s="570"/>
    </row>
    <row r="38" s="560" customFormat="1" ht="13.15" customHeight="1" spans="2:8">
      <c r="B38" s="573"/>
      <c r="C38" s="579"/>
      <c r="D38" s="592" t="s">
        <v>98</v>
      </c>
      <c r="E38" s="578"/>
      <c r="F38" s="569"/>
      <c r="G38" s="569"/>
      <c r="H38" s="570"/>
    </row>
    <row r="39" s="560" customFormat="1" ht="13.15" customHeight="1" spans="2:8">
      <c r="B39" s="573"/>
      <c r="C39" s="579"/>
      <c r="D39" s="592" t="s">
        <v>99</v>
      </c>
      <c r="E39" s="578"/>
      <c r="F39" s="569"/>
      <c r="G39" s="569"/>
      <c r="H39" s="570"/>
    </row>
    <row r="40" s="560" customFormat="1" ht="13.15" customHeight="1" spans="2:8">
      <c r="B40" s="573"/>
      <c r="C40" s="579"/>
      <c r="D40" s="591" t="s">
        <v>100</v>
      </c>
      <c r="E40" s="578"/>
      <c r="F40" s="569"/>
      <c r="G40" s="569"/>
      <c r="H40" s="570"/>
    </row>
    <row r="41" s="560" customFormat="1" ht="13.15" customHeight="1" spans="2:8">
      <c r="B41" s="573"/>
      <c r="C41" s="579"/>
      <c r="D41" s="592" t="s">
        <v>101</v>
      </c>
      <c r="E41" s="578"/>
      <c r="F41" s="569"/>
      <c r="G41" s="569"/>
      <c r="H41" s="570"/>
    </row>
    <row r="42" s="560" customFormat="1" ht="13.15" customHeight="1" spans="2:8">
      <c r="B42" s="573"/>
      <c r="C42" s="579"/>
      <c r="D42" s="593" t="s">
        <v>102</v>
      </c>
      <c r="E42" s="670" t="s">
        <v>103</v>
      </c>
      <c r="F42" s="569"/>
      <c r="G42" s="569"/>
      <c r="H42" s="570"/>
    </row>
    <row r="43" s="560" customFormat="1" ht="13.15" customHeight="1" spans="2:8">
      <c r="B43" s="573"/>
      <c r="C43" s="579"/>
      <c r="D43" s="594"/>
      <c r="E43" s="669" t="s">
        <v>104</v>
      </c>
      <c r="F43" s="569"/>
      <c r="G43" s="569"/>
      <c r="H43" s="570"/>
    </row>
    <row r="44" s="560" customFormat="1" ht="13.15" customHeight="1" spans="2:8">
      <c r="B44" s="573"/>
      <c r="C44" s="579"/>
      <c r="D44" s="594"/>
      <c r="E44" s="669" t="s">
        <v>105</v>
      </c>
      <c r="F44" s="569"/>
      <c r="G44" s="569"/>
      <c r="H44" s="570"/>
    </row>
    <row r="45" s="560" customFormat="1" ht="13.15" customHeight="1" spans="2:8">
      <c r="B45" s="573"/>
      <c r="C45" s="579"/>
      <c r="D45" s="595"/>
      <c r="E45" s="671" t="s">
        <v>106</v>
      </c>
      <c r="F45" s="569"/>
      <c r="G45" s="569"/>
      <c r="H45" s="570"/>
    </row>
    <row r="46" s="560" customFormat="1" ht="13.15" customHeight="1" spans="2:8">
      <c r="B46" s="573"/>
      <c r="C46" s="579"/>
      <c r="D46" s="593" t="s">
        <v>107</v>
      </c>
      <c r="E46" s="576" t="s">
        <v>108</v>
      </c>
      <c r="F46" s="569"/>
      <c r="G46" s="569"/>
      <c r="H46" s="570"/>
    </row>
    <row r="47" s="560" customFormat="1" ht="13.15" customHeight="1" spans="2:8">
      <c r="B47" s="573"/>
      <c r="C47" s="579"/>
      <c r="D47" s="594"/>
      <c r="E47" s="580" t="s">
        <v>109</v>
      </c>
      <c r="F47" s="569"/>
      <c r="G47" s="569"/>
      <c r="H47" s="570"/>
    </row>
    <row r="48" s="560" customFormat="1" ht="13.15" customHeight="1" spans="2:8">
      <c r="B48" s="573"/>
      <c r="C48" s="579"/>
      <c r="D48" s="594"/>
      <c r="E48" s="580" t="s">
        <v>110</v>
      </c>
      <c r="F48" s="569"/>
      <c r="G48" s="569"/>
      <c r="H48" s="570"/>
    </row>
    <row r="49" s="560" customFormat="1" ht="13.15" customHeight="1" spans="2:8">
      <c r="B49" s="573"/>
      <c r="C49" s="579"/>
      <c r="D49" s="594"/>
      <c r="E49" s="580" t="s">
        <v>111</v>
      </c>
      <c r="F49" s="569"/>
      <c r="G49" s="569"/>
      <c r="H49" s="570"/>
    </row>
    <row r="50" s="560" customFormat="1" ht="13.15" customHeight="1" spans="2:8">
      <c r="B50" s="573"/>
      <c r="C50" s="579"/>
      <c r="D50" s="594"/>
      <c r="E50" s="580" t="s">
        <v>112</v>
      </c>
      <c r="F50" s="569"/>
      <c r="G50" s="569"/>
      <c r="H50" s="570"/>
    </row>
    <row r="51" s="560" customFormat="1" ht="13.15" customHeight="1" spans="2:8">
      <c r="B51" s="573"/>
      <c r="C51" s="579"/>
      <c r="D51" s="594"/>
      <c r="E51" s="580" t="s">
        <v>113</v>
      </c>
      <c r="F51" s="569"/>
      <c r="G51" s="569"/>
      <c r="H51" s="570"/>
    </row>
    <row r="52" s="560" customFormat="1" ht="13.15" customHeight="1" spans="2:8">
      <c r="B52" s="573"/>
      <c r="C52" s="579"/>
      <c r="D52" s="594"/>
      <c r="E52" s="580" t="s">
        <v>114</v>
      </c>
      <c r="F52" s="569"/>
      <c r="G52" s="569"/>
      <c r="H52" s="570"/>
    </row>
    <row r="53" s="560" customFormat="1" ht="13.15" customHeight="1" spans="2:8">
      <c r="B53" s="573"/>
      <c r="C53" s="579"/>
      <c r="D53" s="595"/>
      <c r="E53" s="586" t="s">
        <v>115</v>
      </c>
      <c r="F53" s="569"/>
      <c r="G53" s="569"/>
      <c r="H53" s="570"/>
    </row>
    <row r="54" s="560" customFormat="1" ht="13.15" customHeight="1" spans="2:8">
      <c r="B54" s="573"/>
      <c r="C54" s="579"/>
      <c r="D54" s="593" t="s">
        <v>116</v>
      </c>
      <c r="E54" s="585" t="s">
        <v>117</v>
      </c>
      <c r="F54" s="569"/>
      <c r="G54" s="569"/>
      <c r="H54" s="570"/>
    </row>
    <row r="55" s="560" customFormat="1" ht="13.15" customHeight="1" spans="2:8">
      <c r="B55" s="573"/>
      <c r="C55" s="579"/>
      <c r="D55" s="594"/>
      <c r="E55" s="587" t="s">
        <v>118</v>
      </c>
      <c r="F55" s="569"/>
      <c r="G55" s="569"/>
      <c r="H55" s="570"/>
    </row>
    <row r="56" s="560" customFormat="1" ht="13.15" customHeight="1" spans="2:8">
      <c r="B56" s="573"/>
      <c r="C56" s="579"/>
      <c r="D56" s="594"/>
      <c r="E56" s="580" t="s">
        <v>119</v>
      </c>
      <c r="F56" s="569"/>
      <c r="G56" s="569"/>
      <c r="H56" s="570"/>
    </row>
    <row r="57" s="560" customFormat="1" ht="13.15" customHeight="1" spans="2:8">
      <c r="B57" s="573"/>
      <c r="C57" s="579"/>
      <c r="D57" s="594"/>
      <c r="E57" s="580" t="s">
        <v>120</v>
      </c>
      <c r="F57" s="569"/>
      <c r="G57" s="569"/>
      <c r="H57" s="570"/>
    </row>
    <row r="58" s="560" customFormat="1" ht="13.15" customHeight="1" spans="2:8">
      <c r="B58" s="573"/>
      <c r="C58" s="579"/>
      <c r="D58" s="595"/>
      <c r="E58" s="586" t="s">
        <v>121</v>
      </c>
      <c r="F58" s="569"/>
      <c r="G58" s="569"/>
      <c r="H58" s="570"/>
    </row>
    <row r="59" s="560" customFormat="1" ht="13.15" customHeight="1" spans="2:8">
      <c r="B59" s="573"/>
      <c r="C59" s="579"/>
      <c r="D59" s="592" t="s">
        <v>122</v>
      </c>
      <c r="E59" s="578"/>
      <c r="F59" s="569"/>
      <c r="G59" s="569"/>
      <c r="H59" s="570"/>
    </row>
    <row r="60" s="560" customFormat="1" ht="13.15" customHeight="1" spans="2:8">
      <c r="B60" s="573"/>
      <c r="C60" s="579"/>
      <c r="D60" s="592" t="s">
        <v>123</v>
      </c>
      <c r="E60" s="578"/>
      <c r="F60" s="569"/>
      <c r="G60" s="569"/>
      <c r="H60" s="570"/>
    </row>
    <row r="61" s="560" customFormat="1" ht="13.15" customHeight="1" spans="2:8">
      <c r="B61" s="573"/>
      <c r="C61" s="579"/>
      <c r="D61" s="591" t="s">
        <v>124</v>
      </c>
      <c r="E61" s="578"/>
      <c r="F61" s="569"/>
      <c r="G61" s="569"/>
      <c r="H61" s="570"/>
    </row>
    <row r="62" s="560" customFormat="1" ht="13.15" customHeight="1" spans="2:8">
      <c r="B62" s="573"/>
      <c r="C62" s="579"/>
      <c r="D62" s="593" t="s">
        <v>125</v>
      </c>
      <c r="E62" s="585" t="s">
        <v>126</v>
      </c>
      <c r="F62" s="569"/>
      <c r="G62" s="569"/>
      <c r="H62" s="570"/>
    </row>
    <row r="63" s="560" customFormat="1" ht="13.15" customHeight="1" spans="2:8">
      <c r="B63" s="573"/>
      <c r="C63" s="579"/>
      <c r="D63" s="573"/>
      <c r="E63" s="587" t="s">
        <v>127</v>
      </c>
      <c r="F63" s="569"/>
      <c r="G63" s="569"/>
      <c r="H63" s="570"/>
    </row>
    <row r="64" s="560" customFormat="1" ht="13.15" customHeight="1" spans="2:8">
      <c r="B64" s="573"/>
      <c r="C64" s="579"/>
      <c r="D64" s="594"/>
      <c r="E64" s="587" t="s">
        <v>128</v>
      </c>
      <c r="F64" s="569"/>
      <c r="G64" s="569"/>
      <c r="H64" s="570"/>
    </row>
    <row r="65" s="560" customFormat="1" ht="13.15" customHeight="1" spans="2:8">
      <c r="B65" s="573"/>
      <c r="C65" s="579"/>
      <c r="D65" s="595"/>
      <c r="E65" s="586" t="s">
        <v>129</v>
      </c>
      <c r="F65" s="569"/>
      <c r="G65" s="569"/>
      <c r="H65" s="570"/>
    </row>
    <row r="66" s="560" customFormat="1" ht="13.15" customHeight="1" spans="2:8">
      <c r="B66" s="573"/>
      <c r="C66" s="579"/>
      <c r="D66" s="596" t="s">
        <v>130</v>
      </c>
      <c r="E66" s="586"/>
      <c r="F66" s="569"/>
      <c r="G66" s="569"/>
      <c r="H66" s="570"/>
    </row>
    <row r="67" s="560" customFormat="1" ht="13.15" customHeight="1" spans="2:8">
      <c r="B67" s="573"/>
      <c r="C67" s="579"/>
      <c r="D67" s="591" t="s">
        <v>131</v>
      </c>
      <c r="E67" s="578"/>
      <c r="F67" s="569"/>
      <c r="G67" s="569"/>
      <c r="H67" s="570"/>
    </row>
    <row r="68" s="560" customFormat="1" ht="13.15" customHeight="1" spans="2:8">
      <c r="B68" s="573"/>
      <c r="C68" s="579"/>
      <c r="D68" s="591" t="s">
        <v>132</v>
      </c>
      <c r="E68" s="578"/>
      <c r="F68" s="569"/>
      <c r="G68" s="569"/>
      <c r="H68" s="570"/>
    </row>
    <row r="69" s="560" customFormat="1" ht="13.15" customHeight="1" spans="2:8">
      <c r="B69" s="573"/>
      <c r="C69" s="579"/>
      <c r="D69" s="592" t="s">
        <v>133</v>
      </c>
      <c r="E69" s="578"/>
      <c r="F69" s="569"/>
      <c r="G69" s="569"/>
      <c r="H69" s="570"/>
    </row>
    <row r="70" s="560" customFormat="1" ht="13.15" customHeight="1" spans="2:8">
      <c r="B70" s="573"/>
      <c r="C70" s="588"/>
      <c r="D70" s="592" t="s">
        <v>134</v>
      </c>
      <c r="E70" s="578"/>
      <c r="F70" s="569"/>
      <c r="G70" s="569"/>
      <c r="H70" s="570"/>
    </row>
    <row r="71" s="560" customFormat="1" ht="13.15" customHeight="1" spans="2:8">
      <c r="B71" s="573"/>
      <c r="C71" s="569"/>
      <c r="D71" s="569"/>
      <c r="E71" s="569"/>
      <c r="F71" s="569"/>
      <c r="G71" s="569"/>
      <c r="H71" s="570"/>
    </row>
    <row r="72" s="560" customFormat="1" ht="13.15" customHeight="1" spans="2:8">
      <c r="B72" s="573"/>
      <c r="C72" s="569"/>
      <c r="D72" s="569"/>
      <c r="E72" s="569"/>
      <c r="F72" s="569"/>
      <c r="G72" s="569"/>
      <c r="H72" s="570"/>
    </row>
    <row r="73" s="560" customFormat="1" ht="13.15" customHeight="1" spans="2:8">
      <c r="B73" s="573"/>
      <c r="C73" s="569"/>
      <c r="D73" s="594"/>
      <c r="E73" s="594"/>
      <c r="F73" s="594"/>
      <c r="G73" s="594"/>
      <c r="H73" s="570"/>
    </row>
    <row r="74" s="560" customFormat="1" ht="13.15" customHeight="1" spans="2:8">
      <c r="B74" s="581"/>
      <c r="C74" s="595"/>
      <c r="D74" s="595"/>
      <c r="E74" s="595"/>
      <c r="F74" s="595"/>
      <c r="G74" s="595"/>
      <c r="H74" s="597"/>
    </row>
  </sheetData>
  <mergeCells count="1">
    <mergeCell ref="B1:H1"/>
  </mergeCells>
  <hyperlinks>
    <hyperlink ref="B3" location="封面!A1" display="评估申报明细表封面"/>
    <hyperlink ref="B4" location="填表说明!A1" display="评估申报明细表填表说明"/>
    <hyperlink ref="B5" location="基本情况!A1" display="基本情况表"/>
    <hyperlink ref="B6" location="资产负债表!A1" display="资产负债表"/>
    <hyperlink ref="B7" location="评估结果汇总表!A1" display="评估结果汇总表"/>
    <hyperlink ref="B8" location="评估结果分类汇总表!A1" display="评估结果分类汇总表"/>
    <hyperlink ref="C10" location="流动资产汇总表!A1" display="流动资产"/>
    <hyperlink ref="D10" location="货币资金汇总表!A1" display="货币资金"/>
    <hyperlink ref="E10" location="现金!A1" display="现金"/>
    <hyperlink ref="E11" location="银行存款!A1" display="银行存款"/>
    <hyperlink ref="E12" location="其他货币资金!A1" display="其他货币资金"/>
    <hyperlink ref="D13" location="交易性金融资产汇总!A1" display="交易性金融资产"/>
    <hyperlink ref="E13" location="'交易性-股票'!A1" display="股票投资"/>
    <hyperlink ref="E14" location="'交易性-债券'!A1" display="债券投资"/>
    <hyperlink ref="E15" location="'交易性-基金'!A1" display="基金投资"/>
    <hyperlink ref="E16" location="'交易性-其他'!A1" display="其他投资"/>
    <hyperlink ref="D17" location="衍生金融资产!A1" display="衍生金融资产"/>
    <hyperlink ref="D18" location="应收票据!A1" display="应收票据"/>
    <hyperlink ref="D19" location="应收账款!A1" display="应收账款"/>
    <hyperlink ref="D20" location="预付账款!A1" display="预付账款"/>
    <hyperlink ref="D21" location="其他应收款汇总!A1" display="其他应收款"/>
    <hyperlink ref="E21" location="其他应收款!A1" display="其他应收款"/>
    <hyperlink ref="E22" location="'其他应收-利息'!A1" display="应收利息"/>
    <hyperlink ref="E23" location="'其他应收-股利'!A1" display="应收股利"/>
    <hyperlink ref="D24" location="存货汇总!A1" display="存货"/>
    <hyperlink ref="E24" location="'材料采购（在途物资）'!A1" display="材料采购（在途物资）"/>
    <hyperlink ref="E25" location="原材料!A1" display="原材料"/>
    <hyperlink ref="E26" location="在库周转材料!A1" display="在库周转材料"/>
    <hyperlink ref="E27" location="委托加工物资!A1" display="委托加工物资"/>
    <hyperlink ref="E28" location="'产成品（库存商品）'!A1" display="产成品（库存商品）"/>
    <hyperlink ref="E29" location="'在产品（自制半成品）'!A1" display="在产品（自制半成品）"/>
    <hyperlink ref="E30" location="发出商品!A1" display="发出商品"/>
    <hyperlink ref="E31" location="在用周转材料!A1" display="在用周转材料"/>
    <hyperlink ref="D32" location="合同资产!A1" display="合同资产"/>
    <hyperlink ref="D33" location="持有待售资产!A1" display="持有待售资产"/>
    <hyperlink ref="D34" location="一年到期非流动资产!A1" display="一年到期非流动资产"/>
    <hyperlink ref="D35" location="其他流动资产!A1" display="其他流动资产"/>
    <hyperlink ref="C36" location="非流动资产评估汇总!A1" display="非流动资产"/>
    <hyperlink ref="D36" location="债权投资!A1" display="债权投资"/>
    <hyperlink ref="D37" location="其他债权投资!A1" display="其他债权投资"/>
    <hyperlink ref="D38" location="长期应收款!A1" display="长期应收款"/>
    <hyperlink ref="D39" location="长期股权投资!A1" display="长期股权投资"/>
    <hyperlink ref="D40" location="其他权益工具投资!A1" display="其他权益工具投资"/>
    <hyperlink ref="D41" location="其他非流动金融资产!A1" display="其他非流动金融资产"/>
    <hyperlink ref="D42" location="投资性房地产汇总表!A1" display="投资性房地产"/>
    <hyperlink ref="E42" location="'投资性房地产-房屋成本模式'!A1" display="投资性房地产-房屋成本模式"/>
    <hyperlink ref="E43" location="'投资性房地产-房屋公允模式'!A1" display="投资性房地产-房屋公允模式"/>
    <hyperlink ref="E44" location="'投资性地产-土地成本模式'!A1" display="投资性地产-土地成本模式"/>
    <hyperlink ref="E45" location="'投资性地产-土地公允模式'!A1" display="投资性地产-土地公允模式"/>
    <hyperlink ref="D46" location="固定资产汇总!A1" display="固定资产"/>
    <hyperlink ref="E46" location="房屋建筑物!A1" display="房屋建筑物"/>
    <hyperlink ref="E47" location="构筑物!A1" display="构筑物"/>
    <hyperlink ref="E48" location="管道沟槽!A1" display="管道沟槽"/>
    <hyperlink ref="E49" location="机器设备!A1" display="机器设备"/>
    <hyperlink ref="E50" location="车辆!A1" display="车辆"/>
    <hyperlink ref="E51" location="电子设备!A1" display="电子设备"/>
    <hyperlink ref="E52" location="土地!A1" display="土地"/>
    <hyperlink ref="E53" location="固定资产清理!A1" display="固定资产清理"/>
    <hyperlink ref="D54" location="在建工程汇总!A1" display="在建工程"/>
    <hyperlink ref="E54" location="'在建-土建'!A1" display="土建工程"/>
    <hyperlink ref="E55" location="'在建-设备'!A1" display="设备安装"/>
    <hyperlink ref="E56" location="'在建-待摊费用'!A1" display="待摊费用"/>
    <hyperlink ref="E57" location="'在建-预付工程款'!A1" display="预付工程款"/>
    <hyperlink ref="E58" location="'在建-工程物资'!A1" display="工程物资"/>
    <hyperlink ref="D59" location="生产性生物资产!A1" display="生产性生物资产"/>
    <hyperlink ref="D60" location="油气资产!A1" display="油气资产"/>
    <hyperlink ref="D62" location="无形资产汇总!A1" display="无形资产"/>
    <hyperlink ref="E62" location="'无形-土地使用权'!A1" display="土地使用权"/>
    <hyperlink ref="E63" location="'无形-矿业权'!A1" display="矿业权"/>
    <hyperlink ref="E65" location="'无形-其他'!A1" display="其他无形资产"/>
    <hyperlink ref="D66" location="开发支出!A1" display="开发支出"/>
    <hyperlink ref="D67" location="商誉!A1" display="商誉"/>
    <hyperlink ref="D68" location="长期待摊费用!A1" display="长期待摊费用"/>
    <hyperlink ref="D69" location="递延所得税资产!A1" display="递延所得税资产"/>
    <hyperlink ref="D70" location="其他非流动资产!A1" display="其他非流动资产"/>
    <hyperlink ref="F10" location="流动负债汇总!A1" display="流动负债"/>
    <hyperlink ref="G10" location="短期借款!A1" display="短期借款"/>
    <hyperlink ref="G11" location="交易性金融负债!A1" display="交易性金融负债"/>
    <hyperlink ref="G12" location="衍生金融负债!A1" display="衍生金融负债"/>
    <hyperlink ref="G13" location="应付票据!A1" display="应付票据"/>
    <hyperlink ref="G14" location="应付账款!A1" display="应付账款"/>
    <hyperlink ref="G15" location="预收账款!A1" display="预收账款"/>
    <hyperlink ref="G16" location="合同负债!A1" display="合同负债"/>
    <hyperlink ref="G17" location="应付职工薪酬!A1" display="应付职工薪酬"/>
    <hyperlink ref="G18" location="应交税费!A1" display="应交税费"/>
    <hyperlink ref="G19" location="其他应付款汇总!A1" display="其他应付款"/>
    <hyperlink ref="H19" location="其他应付款!A1" display="其他应付款"/>
    <hyperlink ref="H20" location="'其他应付-利息'!A1" display="应付利息"/>
    <hyperlink ref="H21" location="'其他应付-股利'!A1" display="应付股利"/>
    <hyperlink ref="G22" location="持有侍售负债!A1" display="持有侍售负债"/>
    <hyperlink ref="G23" location="一年到期非流动负债!A1" display="一年到期非流动负债"/>
    <hyperlink ref="G24" location="其他流动负债!A1" display="其他流动负债"/>
    <hyperlink ref="F25" location="'非流动负债汇总 '!A1" display="非流动负债"/>
    <hyperlink ref="G25" location="长期借款!A1" display="长期借款"/>
    <hyperlink ref="G26" location="应付债券!A1" display="应付债券"/>
    <hyperlink ref="G28" location="长期应付款合计!A1" display="长期应付款"/>
    <hyperlink ref="H28" location="长期应付款!A1" display="长期应付款"/>
    <hyperlink ref="H29" location="'长期应付-专项应付款'!A1" display="专项应付款"/>
    <hyperlink ref="G30" location="预计负债!A1" display="预计负债"/>
    <hyperlink ref="G31" location="递延收益!A1" display="递延收益"/>
    <hyperlink ref="G32" location="递延所得税负债!A1" display="递延所得税负债"/>
    <hyperlink ref="G33" location="其他非流动负债!A1" display="其他非流动负债"/>
    <hyperlink ref="G27" location="租赁负债!A1" display="租赁负债"/>
    <hyperlink ref="D61" location="使用权资产!A1" display="使用权资产"/>
    <hyperlink ref="E64" location="'无形-海域使用权'!A1" display="海域使用权"/>
  </hyperlink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R31"/>
  <sheetViews>
    <sheetView zoomScale="90" zoomScaleNormal="90" workbookViewId="0">
      <pane ySplit="7" topLeftCell="A20" activePane="bottomLeft" state="frozen"/>
      <selection/>
      <selection pane="bottomLeft" activeCell="B1" sqref="B1"/>
    </sheetView>
  </sheetViews>
  <sheetFormatPr defaultColWidth="9" defaultRowHeight="15.75" customHeight="1"/>
  <cols>
    <col min="1" max="1" width="6.25" style="15" customWidth="1"/>
    <col min="2" max="2" width="12.875" style="15" customWidth="1"/>
    <col min="3" max="3" width="8.25" style="15" customWidth="1"/>
    <col min="4" max="5" width="4.25" style="15" customWidth="1"/>
    <col min="6" max="6" width="6.5" style="15" customWidth="1"/>
    <col min="7" max="7" width="8.125" style="15" hidden="1" customWidth="1" outlineLevel="1"/>
    <col min="8" max="8" width="8.125" style="252" hidden="1" customWidth="1" outlineLevel="1"/>
    <col min="9" max="9" width="11.5" style="252" hidden="1" customWidth="1" outlineLevel="1"/>
    <col min="10" max="10" width="10.125" style="252" customWidth="1" collapsed="1"/>
    <col min="11" max="11" width="9.25" style="252" customWidth="1"/>
    <col min="12" max="12" width="13.125" style="252" customWidth="1"/>
    <col min="13" max="13" width="10.125" style="15" customWidth="1"/>
    <col min="14" max="14" width="9.625" style="252" customWidth="1"/>
    <col min="15" max="15" width="13.5" style="252" customWidth="1"/>
    <col min="16" max="16" width="9.875" style="252" customWidth="1"/>
    <col min="17" max="17" width="8.25" style="252" customWidth="1"/>
    <col min="18" max="18" width="8.375" style="15" customWidth="1"/>
    <col min="19" max="16384" width="9" style="15"/>
  </cols>
  <sheetData>
    <row r="1" s="85" customFormat="1" ht="11.25" spans="1:18">
      <c r="A1" s="90" t="s">
        <v>288</v>
      </c>
      <c r="B1" s="90" t="s">
        <v>269</v>
      </c>
      <c r="C1" s="90"/>
      <c r="D1" s="87"/>
      <c r="E1" s="87"/>
      <c r="F1" s="87"/>
      <c r="G1" s="87"/>
      <c r="H1" s="87"/>
      <c r="I1" s="87"/>
      <c r="J1" s="87"/>
      <c r="K1" s="87"/>
      <c r="L1" s="87"/>
      <c r="M1" s="87"/>
      <c r="N1" s="87"/>
      <c r="O1" s="87"/>
      <c r="P1" s="87"/>
      <c r="Q1" s="87"/>
      <c r="R1" s="87"/>
    </row>
    <row r="2" s="12" customFormat="1" ht="30" customHeight="1" spans="1:18">
      <c r="A2" s="19" t="s">
        <v>791</v>
      </c>
      <c r="B2" s="19"/>
      <c r="C2" s="19"/>
      <c r="D2" s="19"/>
      <c r="E2" s="19"/>
      <c r="F2" s="19"/>
      <c r="G2" s="19"/>
      <c r="H2" s="19"/>
      <c r="I2" s="19"/>
      <c r="J2" s="19"/>
      <c r="K2" s="19"/>
      <c r="L2" s="19"/>
      <c r="M2" s="19"/>
      <c r="N2" s="19"/>
      <c r="O2" s="19"/>
      <c r="P2" s="19"/>
      <c r="Q2" s="19"/>
      <c r="R2" s="19"/>
    </row>
    <row r="3" ht="15" customHeight="1" spans="1:18">
      <c r="A3" s="20" t="str">
        <f>CONCATENATE(封面!D9,封面!F9,封面!G9,封面!H9,封面!I9,封面!J9,封面!K9)</f>
        <v>评估基准日：2024年9月30日</v>
      </c>
      <c r="B3" s="20"/>
      <c r="C3" s="20"/>
      <c r="D3" s="20"/>
      <c r="E3" s="20"/>
      <c r="F3" s="20"/>
      <c r="G3" s="20"/>
      <c r="H3" s="20"/>
      <c r="I3" s="20"/>
      <c r="J3" s="20"/>
      <c r="K3" s="20"/>
      <c r="L3" s="20"/>
      <c r="M3" s="38"/>
      <c r="N3" s="38"/>
      <c r="O3" s="38"/>
      <c r="P3" s="38"/>
      <c r="Q3" s="38"/>
      <c r="R3" s="38"/>
    </row>
    <row r="4" ht="15" customHeight="1" spans="1:18">
      <c r="A4" s="20"/>
      <c r="B4" s="20"/>
      <c r="C4" s="20"/>
      <c r="D4" s="20"/>
      <c r="E4" s="20"/>
      <c r="F4" s="20"/>
      <c r="G4" s="20"/>
      <c r="H4" s="20"/>
      <c r="I4" s="20"/>
      <c r="J4" s="20"/>
      <c r="K4" s="20"/>
      <c r="L4" s="20"/>
      <c r="M4" s="39"/>
      <c r="N4" s="38"/>
      <c r="O4" s="38"/>
      <c r="P4" s="38"/>
      <c r="Q4" s="38"/>
      <c r="R4" s="39" t="s">
        <v>792</v>
      </c>
    </row>
    <row r="5" ht="15" customHeight="1" spans="1:18">
      <c r="A5" s="21" t="str">
        <f>封面!D7&amp;封面!F7</f>
        <v>被评估单位：杭州宏逸柳溪旅游发展有限公司</v>
      </c>
      <c r="R5" s="40" t="s">
        <v>292</v>
      </c>
    </row>
    <row r="6" s="13" customFormat="1" ht="15" customHeight="1" spans="1:18">
      <c r="A6" s="22" t="s">
        <v>293</v>
      </c>
      <c r="B6" s="22" t="s">
        <v>419</v>
      </c>
      <c r="C6" s="22" t="s">
        <v>420</v>
      </c>
      <c r="D6" s="114" t="s">
        <v>421</v>
      </c>
      <c r="E6" s="220" t="s">
        <v>793</v>
      </c>
      <c r="F6" s="220" t="s">
        <v>794</v>
      </c>
      <c r="G6" s="22" t="s">
        <v>298</v>
      </c>
      <c r="H6" s="22"/>
      <c r="I6" s="23"/>
      <c r="J6" s="59" t="s">
        <v>299</v>
      </c>
      <c r="K6" s="59"/>
      <c r="L6" s="61"/>
      <c r="M6" s="22" t="s">
        <v>300</v>
      </c>
      <c r="N6" s="22"/>
      <c r="O6" s="22"/>
      <c r="P6" s="57" t="s">
        <v>301</v>
      </c>
      <c r="Q6" s="22" t="s">
        <v>302</v>
      </c>
      <c r="R6" s="22" t="s">
        <v>303</v>
      </c>
    </row>
    <row r="7" s="13" customFormat="1" ht="15" customHeight="1" spans="1:18">
      <c r="A7" s="22"/>
      <c r="B7" s="22"/>
      <c r="C7" s="22"/>
      <c r="D7" s="116"/>
      <c r="E7" s="222" t="s">
        <v>795</v>
      </c>
      <c r="F7" s="222" t="s">
        <v>796</v>
      </c>
      <c r="G7" s="22" t="s">
        <v>422</v>
      </c>
      <c r="H7" s="22" t="s">
        <v>423</v>
      </c>
      <c r="I7" s="23" t="s">
        <v>424</v>
      </c>
      <c r="J7" s="33" t="s">
        <v>422</v>
      </c>
      <c r="K7" s="22" t="s">
        <v>423</v>
      </c>
      <c r="L7" s="22" t="s">
        <v>424</v>
      </c>
      <c r="M7" s="22" t="s">
        <v>425</v>
      </c>
      <c r="N7" s="22" t="s">
        <v>426</v>
      </c>
      <c r="O7" s="22" t="s">
        <v>424</v>
      </c>
      <c r="P7" s="58"/>
      <c r="Q7" s="22"/>
      <c r="R7" s="22"/>
    </row>
    <row r="8" s="259" customFormat="1" ht="15" customHeight="1" spans="1:18">
      <c r="A8" s="25"/>
      <c r="B8" s="110"/>
      <c r="C8" s="260"/>
      <c r="D8" s="255"/>
      <c r="E8" s="261"/>
      <c r="F8" s="262"/>
      <c r="G8" s="250"/>
      <c r="H8" s="29" t="str">
        <f>IF(G8=0,"",I8/G8)</f>
        <v/>
      </c>
      <c r="I8" s="28"/>
      <c r="J8" s="250"/>
      <c r="K8" s="29"/>
      <c r="L8" s="207"/>
      <c r="M8" s="250"/>
      <c r="N8" s="29"/>
      <c r="O8" s="29"/>
      <c r="P8" s="67" t="str">
        <f>IF(OR(AND(L8=0,O8=0),O8=0),"",O8-L8)</f>
        <v/>
      </c>
      <c r="Q8" s="67" t="str">
        <f>IF(ISERROR(P8/L8),"",P8/ABS(L8)*100)</f>
        <v/>
      </c>
      <c r="R8" s="41"/>
    </row>
    <row r="9" ht="15" customHeight="1" spans="1:18">
      <c r="A9" s="25"/>
      <c r="B9" s="26"/>
      <c r="C9" s="26"/>
      <c r="D9" s="41"/>
      <c r="E9" s="261"/>
      <c r="F9" s="262"/>
      <c r="G9" s="250"/>
      <c r="H9" s="29" t="str">
        <f t="shared" ref="H9:H28" si="0">IF(G9=0,"",I9/G9)</f>
        <v/>
      </c>
      <c r="I9" s="28"/>
      <c r="J9" s="250"/>
      <c r="K9" s="29" t="str">
        <f t="shared" ref="K9:K28" si="1">IF(J9=0,"",L9/J9)</f>
        <v/>
      </c>
      <c r="L9" s="256"/>
      <c r="M9" s="250"/>
      <c r="N9" s="29"/>
      <c r="O9" s="29"/>
      <c r="P9" s="29" t="str">
        <f t="shared" ref="P9:P31" si="2">IF(OR(AND(L9=0,O9=0),O9=0),"",O9-L9)</f>
        <v/>
      </c>
      <c r="Q9" s="29" t="str">
        <f t="shared" ref="Q9:Q31" si="3">IF(ISERROR(P9/L9),"",P9/ABS(L9)*100)</f>
        <v/>
      </c>
      <c r="R9" s="41"/>
    </row>
    <row r="10" ht="15" customHeight="1" spans="1:18">
      <c r="A10" s="25"/>
      <c r="B10" s="26"/>
      <c r="C10" s="26"/>
      <c r="D10" s="41"/>
      <c r="E10" s="261"/>
      <c r="F10" s="262"/>
      <c r="G10" s="250"/>
      <c r="H10" s="29" t="str">
        <f t="shared" si="0"/>
        <v/>
      </c>
      <c r="I10" s="28"/>
      <c r="J10" s="250"/>
      <c r="K10" s="29" t="str">
        <f t="shared" si="1"/>
        <v/>
      </c>
      <c r="L10" s="256"/>
      <c r="M10" s="250"/>
      <c r="N10" s="29"/>
      <c r="O10" s="29"/>
      <c r="P10" s="29" t="str">
        <f t="shared" si="2"/>
        <v/>
      </c>
      <c r="Q10" s="29" t="str">
        <f t="shared" si="3"/>
        <v/>
      </c>
      <c r="R10" s="41"/>
    </row>
    <row r="11" ht="15" customHeight="1" spans="1:18">
      <c r="A11" s="25"/>
      <c r="B11" s="26"/>
      <c r="C11" s="26"/>
      <c r="D11" s="41"/>
      <c r="E11" s="261"/>
      <c r="F11" s="262"/>
      <c r="G11" s="250"/>
      <c r="H11" s="29" t="str">
        <f t="shared" si="0"/>
        <v/>
      </c>
      <c r="I11" s="28"/>
      <c r="J11" s="250"/>
      <c r="K11" s="29" t="str">
        <f t="shared" si="1"/>
        <v/>
      </c>
      <c r="L11" s="256"/>
      <c r="M11" s="250"/>
      <c r="N11" s="29"/>
      <c r="O11" s="29"/>
      <c r="P11" s="29" t="str">
        <f t="shared" si="2"/>
        <v/>
      </c>
      <c r="Q11" s="29" t="str">
        <f t="shared" si="3"/>
        <v/>
      </c>
      <c r="R11" s="41"/>
    </row>
    <row r="12" ht="15" customHeight="1" spans="1:18">
      <c r="A12" s="25"/>
      <c r="B12" s="26"/>
      <c r="C12" s="26"/>
      <c r="D12" s="41"/>
      <c r="E12" s="261"/>
      <c r="F12" s="262"/>
      <c r="G12" s="250"/>
      <c r="H12" s="29" t="str">
        <f t="shared" si="0"/>
        <v/>
      </c>
      <c r="I12" s="28"/>
      <c r="J12" s="250"/>
      <c r="K12" s="29" t="str">
        <f t="shared" si="1"/>
        <v/>
      </c>
      <c r="L12" s="256"/>
      <c r="M12" s="250"/>
      <c r="N12" s="29"/>
      <c r="O12" s="29"/>
      <c r="P12" s="29" t="str">
        <f t="shared" si="2"/>
        <v/>
      </c>
      <c r="Q12" s="29" t="str">
        <f t="shared" si="3"/>
        <v/>
      </c>
      <c r="R12" s="41"/>
    </row>
    <row r="13" ht="15" customHeight="1" spans="1:18">
      <c r="A13" s="25"/>
      <c r="B13" s="26"/>
      <c r="C13" s="26"/>
      <c r="D13" s="41"/>
      <c r="E13" s="261"/>
      <c r="F13" s="262"/>
      <c r="G13" s="250"/>
      <c r="H13" s="29" t="str">
        <f t="shared" si="0"/>
        <v/>
      </c>
      <c r="I13" s="28"/>
      <c r="J13" s="250"/>
      <c r="K13" s="29" t="str">
        <f t="shared" si="1"/>
        <v/>
      </c>
      <c r="L13" s="256"/>
      <c r="M13" s="250"/>
      <c r="N13" s="29"/>
      <c r="O13" s="29"/>
      <c r="P13" s="29" t="str">
        <f t="shared" si="2"/>
        <v/>
      </c>
      <c r="Q13" s="29" t="str">
        <f t="shared" si="3"/>
        <v/>
      </c>
      <c r="R13" s="41"/>
    </row>
    <row r="14" ht="15" customHeight="1" spans="1:18">
      <c r="A14" s="25"/>
      <c r="B14" s="26"/>
      <c r="C14" s="26"/>
      <c r="D14" s="41"/>
      <c r="E14" s="261"/>
      <c r="F14" s="262"/>
      <c r="G14" s="250"/>
      <c r="H14" s="29" t="str">
        <f t="shared" si="0"/>
        <v/>
      </c>
      <c r="I14" s="28"/>
      <c r="J14" s="250"/>
      <c r="K14" s="29" t="str">
        <f t="shared" si="1"/>
        <v/>
      </c>
      <c r="L14" s="256"/>
      <c r="M14" s="250"/>
      <c r="N14" s="29"/>
      <c r="O14" s="29"/>
      <c r="P14" s="29" t="str">
        <f t="shared" si="2"/>
        <v/>
      </c>
      <c r="Q14" s="29" t="str">
        <f t="shared" si="3"/>
        <v/>
      </c>
      <c r="R14" s="41"/>
    </row>
    <row r="15" ht="15" customHeight="1" spans="1:18">
      <c r="A15" s="25"/>
      <c r="B15" s="26"/>
      <c r="C15" s="26"/>
      <c r="D15" s="41"/>
      <c r="E15" s="261"/>
      <c r="F15" s="262"/>
      <c r="G15" s="250"/>
      <c r="H15" s="29" t="str">
        <f t="shared" si="0"/>
        <v/>
      </c>
      <c r="I15" s="28"/>
      <c r="J15" s="250"/>
      <c r="K15" s="29" t="str">
        <f t="shared" si="1"/>
        <v/>
      </c>
      <c r="L15" s="256"/>
      <c r="M15" s="250"/>
      <c r="N15" s="29"/>
      <c r="O15" s="29"/>
      <c r="P15" s="29" t="str">
        <f t="shared" si="2"/>
        <v/>
      </c>
      <c r="Q15" s="29" t="str">
        <f t="shared" si="3"/>
        <v/>
      </c>
      <c r="R15" s="41"/>
    </row>
    <row r="16" ht="15" customHeight="1" spans="1:18">
      <c r="A16" s="25"/>
      <c r="B16" s="26"/>
      <c r="C16" s="26"/>
      <c r="D16" s="41"/>
      <c r="E16" s="261"/>
      <c r="F16" s="262"/>
      <c r="G16" s="250"/>
      <c r="H16" s="29" t="str">
        <f t="shared" si="0"/>
        <v/>
      </c>
      <c r="I16" s="28"/>
      <c r="J16" s="250"/>
      <c r="K16" s="29" t="str">
        <f t="shared" si="1"/>
        <v/>
      </c>
      <c r="L16" s="256"/>
      <c r="M16" s="250"/>
      <c r="N16" s="29"/>
      <c r="O16" s="29"/>
      <c r="P16" s="29" t="str">
        <f t="shared" si="2"/>
        <v/>
      </c>
      <c r="Q16" s="29" t="str">
        <f t="shared" si="3"/>
        <v/>
      </c>
      <c r="R16" s="41"/>
    </row>
    <row r="17" ht="15" customHeight="1" spans="1:18">
      <c r="A17" s="25"/>
      <c r="B17" s="26"/>
      <c r="C17" s="26"/>
      <c r="D17" s="41"/>
      <c r="E17" s="261"/>
      <c r="F17" s="262"/>
      <c r="G17" s="250"/>
      <c r="H17" s="29" t="str">
        <f t="shared" si="0"/>
        <v/>
      </c>
      <c r="I17" s="28"/>
      <c r="J17" s="250"/>
      <c r="K17" s="29" t="str">
        <f t="shared" si="1"/>
        <v/>
      </c>
      <c r="L17" s="256"/>
      <c r="M17" s="250"/>
      <c r="N17" s="29"/>
      <c r="O17" s="29"/>
      <c r="P17" s="29" t="str">
        <f t="shared" si="2"/>
        <v/>
      </c>
      <c r="Q17" s="29" t="str">
        <f t="shared" si="3"/>
        <v/>
      </c>
      <c r="R17" s="41"/>
    </row>
    <row r="18" ht="15" customHeight="1" spans="1:18">
      <c r="A18" s="25"/>
      <c r="B18" s="26"/>
      <c r="C18" s="26"/>
      <c r="D18" s="41"/>
      <c r="E18" s="261"/>
      <c r="F18" s="262"/>
      <c r="G18" s="250"/>
      <c r="H18" s="29" t="str">
        <f t="shared" si="0"/>
        <v/>
      </c>
      <c r="I18" s="28"/>
      <c r="J18" s="250"/>
      <c r="K18" s="29" t="str">
        <f t="shared" si="1"/>
        <v/>
      </c>
      <c r="L18" s="256"/>
      <c r="M18" s="250"/>
      <c r="N18" s="29"/>
      <c r="O18" s="29"/>
      <c r="P18" s="29" t="str">
        <f t="shared" si="2"/>
        <v/>
      </c>
      <c r="Q18" s="29" t="str">
        <f t="shared" si="3"/>
        <v/>
      </c>
      <c r="R18" s="41"/>
    </row>
    <row r="19" ht="15" customHeight="1" spans="1:18">
      <c r="A19" s="25"/>
      <c r="B19" s="26"/>
      <c r="C19" s="26"/>
      <c r="D19" s="41"/>
      <c r="E19" s="261"/>
      <c r="F19" s="262"/>
      <c r="G19" s="250"/>
      <c r="H19" s="29" t="str">
        <f t="shared" si="0"/>
        <v/>
      </c>
      <c r="I19" s="28"/>
      <c r="J19" s="250"/>
      <c r="K19" s="29" t="str">
        <f t="shared" si="1"/>
        <v/>
      </c>
      <c r="L19" s="256"/>
      <c r="M19" s="250"/>
      <c r="N19" s="29"/>
      <c r="O19" s="29"/>
      <c r="P19" s="29" t="str">
        <f t="shared" si="2"/>
        <v/>
      </c>
      <c r="Q19" s="29" t="str">
        <f t="shared" si="3"/>
        <v/>
      </c>
      <c r="R19" s="41"/>
    </row>
    <row r="20" ht="15" customHeight="1" spans="1:18">
      <c r="A20" s="25"/>
      <c r="B20" s="26"/>
      <c r="C20" s="26"/>
      <c r="D20" s="41"/>
      <c r="E20" s="261"/>
      <c r="F20" s="262"/>
      <c r="G20" s="250"/>
      <c r="H20" s="29" t="str">
        <f t="shared" si="0"/>
        <v/>
      </c>
      <c r="I20" s="28"/>
      <c r="J20" s="250"/>
      <c r="K20" s="29" t="str">
        <f t="shared" si="1"/>
        <v/>
      </c>
      <c r="L20" s="256"/>
      <c r="M20" s="250"/>
      <c r="N20" s="29"/>
      <c r="O20" s="29"/>
      <c r="P20" s="29" t="str">
        <f t="shared" si="2"/>
        <v/>
      </c>
      <c r="Q20" s="29" t="str">
        <f t="shared" si="3"/>
        <v/>
      </c>
      <c r="R20" s="41"/>
    </row>
    <row r="21" ht="15" customHeight="1" spans="1:18">
      <c r="A21" s="25"/>
      <c r="B21" s="26"/>
      <c r="C21" s="26"/>
      <c r="D21" s="41"/>
      <c r="E21" s="261"/>
      <c r="F21" s="262"/>
      <c r="G21" s="250"/>
      <c r="H21" s="29" t="str">
        <f t="shared" si="0"/>
        <v/>
      </c>
      <c r="I21" s="28"/>
      <c r="J21" s="250"/>
      <c r="K21" s="29" t="str">
        <f t="shared" si="1"/>
        <v/>
      </c>
      <c r="L21" s="256"/>
      <c r="M21" s="250"/>
      <c r="N21" s="29"/>
      <c r="O21" s="29"/>
      <c r="P21" s="29" t="str">
        <f t="shared" si="2"/>
        <v/>
      </c>
      <c r="Q21" s="29" t="str">
        <f t="shared" si="3"/>
        <v/>
      </c>
      <c r="R21" s="41"/>
    </row>
    <row r="22" ht="15" customHeight="1" spans="1:18">
      <c r="A22" s="25"/>
      <c r="B22" s="26"/>
      <c r="C22" s="26"/>
      <c r="D22" s="41"/>
      <c r="E22" s="261"/>
      <c r="F22" s="262"/>
      <c r="G22" s="250"/>
      <c r="H22" s="29" t="str">
        <f t="shared" si="0"/>
        <v/>
      </c>
      <c r="I22" s="28"/>
      <c r="J22" s="250"/>
      <c r="K22" s="29" t="str">
        <f t="shared" si="1"/>
        <v/>
      </c>
      <c r="L22" s="256"/>
      <c r="M22" s="250"/>
      <c r="N22" s="29"/>
      <c r="O22" s="29"/>
      <c r="P22" s="29" t="str">
        <f t="shared" si="2"/>
        <v/>
      </c>
      <c r="Q22" s="29" t="str">
        <f t="shared" si="3"/>
        <v/>
      </c>
      <c r="R22" s="41"/>
    </row>
    <row r="23" ht="15" customHeight="1" spans="1:18">
      <c r="A23" s="25"/>
      <c r="B23" s="26"/>
      <c r="C23" s="26"/>
      <c r="D23" s="41"/>
      <c r="E23" s="261"/>
      <c r="F23" s="262"/>
      <c r="G23" s="250"/>
      <c r="H23" s="29" t="str">
        <f t="shared" si="0"/>
        <v/>
      </c>
      <c r="I23" s="28"/>
      <c r="J23" s="250"/>
      <c r="K23" s="29" t="str">
        <f t="shared" si="1"/>
        <v/>
      </c>
      <c r="L23" s="256"/>
      <c r="M23" s="250"/>
      <c r="N23" s="29"/>
      <c r="O23" s="29"/>
      <c r="P23" s="29" t="str">
        <f t="shared" si="2"/>
        <v/>
      </c>
      <c r="Q23" s="29" t="str">
        <f t="shared" si="3"/>
        <v/>
      </c>
      <c r="R23" s="41"/>
    </row>
    <row r="24" ht="15" customHeight="1" spans="1:18">
      <c r="A24" s="25"/>
      <c r="B24" s="26"/>
      <c r="C24" s="26"/>
      <c r="D24" s="41"/>
      <c r="E24" s="261"/>
      <c r="F24" s="262"/>
      <c r="G24" s="250"/>
      <c r="H24" s="29" t="str">
        <f t="shared" si="0"/>
        <v/>
      </c>
      <c r="I24" s="28"/>
      <c r="J24" s="250"/>
      <c r="K24" s="29" t="str">
        <f t="shared" si="1"/>
        <v/>
      </c>
      <c r="L24" s="256"/>
      <c r="M24" s="250"/>
      <c r="N24" s="29"/>
      <c r="O24" s="29"/>
      <c r="P24" s="29" t="str">
        <f t="shared" si="2"/>
        <v/>
      </c>
      <c r="Q24" s="29" t="str">
        <f t="shared" si="3"/>
        <v/>
      </c>
      <c r="R24" s="41"/>
    </row>
    <row r="25" ht="15" customHeight="1" spans="1:18">
      <c r="A25" s="25"/>
      <c r="B25" s="26"/>
      <c r="C25" s="26"/>
      <c r="D25" s="41"/>
      <c r="E25" s="261"/>
      <c r="F25" s="262"/>
      <c r="G25" s="250"/>
      <c r="H25" s="29" t="str">
        <f t="shared" si="0"/>
        <v/>
      </c>
      <c r="I25" s="28"/>
      <c r="J25" s="250"/>
      <c r="K25" s="29" t="str">
        <f t="shared" si="1"/>
        <v/>
      </c>
      <c r="L25" s="256"/>
      <c r="M25" s="250"/>
      <c r="N25" s="29"/>
      <c r="O25" s="29"/>
      <c r="P25" s="29" t="str">
        <f t="shared" si="2"/>
        <v/>
      </c>
      <c r="Q25" s="29" t="str">
        <f t="shared" si="3"/>
        <v/>
      </c>
      <c r="R25" s="41"/>
    </row>
    <row r="26" ht="15" customHeight="1" spans="1:18">
      <c r="A26" s="25"/>
      <c r="B26" s="26"/>
      <c r="C26" s="26"/>
      <c r="D26" s="41"/>
      <c r="E26" s="261"/>
      <c r="F26" s="262"/>
      <c r="G26" s="250"/>
      <c r="H26" s="29" t="str">
        <f t="shared" si="0"/>
        <v/>
      </c>
      <c r="I26" s="28"/>
      <c r="J26" s="250"/>
      <c r="K26" s="29" t="str">
        <f t="shared" si="1"/>
        <v/>
      </c>
      <c r="L26" s="256"/>
      <c r="M26" s="250"/>
      <c r="N26" s="29"/>
      <c r="O26" s="29"/>
      <c r="P26" s="29" t="str">
        <f t="shared" si="2"/>
        <v/>
      </c>
      <c r="Q26" s="29" t="str">
        <f t="shared" si="3"/>
        <v/>
      </c>
      <c r="R26" s="41"/>
    </row>
    <row r="27" ht="15" customHeight="1" spans="1:18">
      <c r="A27" s="25"/>
      <c r="B27" s="26"/>
      <c r="C27" s="26"/>
      <c r="D27" s="41"/>
      <c r="E27" s="261"/>
      <c r="F27" s="262"/>
      <c r="G27" s="250"/>
      <c r="H27" s="29" t="str">
        <f t="shared" si="0"/>
        <v/>
      </c>
      <c r="I27" s="28"/>
      <c r="J27" s="250"/>
      <c r="K27" s="29" t="str">
        <f t="shared" si="1"/>
        <v/>
      </c>
      <c r="L27" s="256"/>
      <c r="M27" s="250"/>
      <c r="N27" s="29"/>
      <c r="O27" s="29"/>
      <c r="P27" s="29" t="str">
        <f t="shared" si="2"/>
        <v/>
      </c>
      <c r="Q27" s="29" t="str">
        <f t="shared" si="3"/>
        <v/>
      </c>
      <c r="R27" s="41"/>
    </row>
    <row r="28" ht="15" customHeight="1" spans="1:18">
      <c r="A28" s="25"/>
      <c r="B28" s="26"/>
      <c r="C28" s="26"/>
      <c r="D28" s="41"/>
      <c r="E28" s="261"/>
      <c r="F28" s="262"/>
      <c r="G28" s="250"/>
      <c r="H28" s="29" t="str">
        <f t="shared" si="0"/>
        <v/>
      </c>
      <c r="I28" s="28"/>
      <c r="J28" s="250"/>
      <c r="K28" s="29" t="str">
        <f t="shared" si="1"/>
        <v/>
      </c>
      <c r="L28" s="256"/>
      <c r="M28" s="250"/>
      <c r="N28" s="29"/>
      <c r="O28" s="29"/>
      <c r="P28" s="29" t="str">
        <f t="shared" si="2"/>
        <v/>
      </c>
      <c r="Q28" s="29" t="str">
        <f t="shared" si="3"/>
        <v/>
      </c>
      <c r="R28" s="41"/>
    </row>
    <row r="29" ht="15" customHeight="1" spans="1:18">
      <c r="A29" s="98" t="s">
        <v>361</v>
      </c>
      <c r="B29" s="99"/>
      <c r="C29" s="104"/>
      <c r="D29" s="42"/>
      <c r="E29" s="263"/>
      <c r="F29" s="264"/>
      <c r="G29" s="250"/>
      <c r="H29" s="37"/>
      <c r="I29" s="35">
        <f>SUM(I8:I28)</f>
        <v>0</v>
      </c>
      <c r="J29" s="250"/>
      <c r="K29" s="37"/>
      <c r="L29" s="37">
        <f>SUM(L8:L28)</f>
        <v>0</v>
      </c>
      <c r="M29" s="250"/>
      <c r="N29" s="37"/>
      <c r="O29" s="37">
        <f>SUM(O8:O28)</f>
        <v>0</v>
      </c>
      <c r="P29" s="37" t="str">
        <f t="shared" si="2"/>
        <v/>
      </c>
      <c r="Q29" s="37" t="str">
        <f t="shared" si="3"/>
        <v/>
      </c>
      <c r="R29" s="41"/>
    </row>
    <row r="30" ht="15" customHeight="1" spans="1:18">
      <c r="A30" s="110" t="s">
        <v>427</v>
      </c>
      <c r="B30" s="110"/>
      <c r="C30" s="26"/>
      <c r="D30" s="41"/>
      <c r="E30" s="261"/>
      <c r="F30" s="262"/>
      <c r="G30" s="76"/>
      <c r="H30" s="256"/>
      <c r="I30" s="28"/>
      <c r="J30" s="265"/>
      <c r="K30" s="256"/>
      <c r="L30" s="256"/>
      <c r="M30" s="76"/>
      <c r="N30" s="29"/>
      <c r="O30" s="29"/>
      <c r="P30" s="29" t="str">
        <f t="shared" si="2"/>
        <v/>
      </c>
      <c r="Q30" s="29" t="str">
        <f t="shared" si="3"/>
        <v/>
      </c>
      <c r="R30" s="41"/>
    </row>
    <row r="31" s="14" customFormat="1" ht="15" customHeight="1" spans="1:18">
      <c r="A31" s="98" t="s">
        <v>364</v>
      </c>
      <c r="B31" s="99"/>
      <c r="C31" s="33"/>
      <c r="D31" s="42"/>
      <c r="E31" s="261"/>
      <c r="F31" s="262"/>
      <c r="G31" s="77"/>
      <c r="H31" s="37"/>
      <c r="I31" s="35">
        <f>I29-I30</f>
        <v>0</v>
      </c>
      <c r="J31" s="125"/>
      <c r="K31" s="37"/>
      <c r="L31" s="37">
        <f>L29-L30</f>
        <v>0</v>
      </c>
      <c r="M31" s="77"/>
      <c r="N31" s="37"/>
      <c r="O31" s="37">
        <f>O29-O30</f>
        <v>0</v>
      </c>
      <c r="P31" s="37" t="str">
        <f t="shared" si="2"/>
        <v/>
      </c>
      <c r="Q31" s="37" t="str">
        <f t="shared" si="3"/>
        <v/>
      </c>
      <c r="R31" s="42"/>
    </row>
  </sheetData>
  <mergeCells count="15">
    <mergeCell ref="A2:R2"/>
    <mergeCell ref="A3:R3"/>
    <mergeCell ref="G6:I6"/>
    <mergeCell ref="J6:L6"/>
    <mergeCell ref="M6:O6"/>
    <mergeCell ref="A29:B29"/>
    <mergeCell ref="A30:B30"/>
    <mergeCell ref="A31:B31"/>
    <mergeCell ref="A6:A7"/>
    <mergeCell ref="B6:B7"/>
    <mergeCell ref="C6:C7"/>
    <mergeCell ref="D6:D7"/>
    <mergeCell ref="P6:P7"/>
    <mergeCell ref="Q6:Q7"/>
    <mergeCell ref="R6:R7"/>
  </mergeCells>
  <hyperlinks>
    <hyperlink ref="A1" location="索引目录!E23" display="返回索引页"/>
    <hyperlink ref="B1" location="存货汇总!B24"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Q31"/>
  <sheetViews>
    <sheetView zoomScale="90" zoomScaleNormal="90" workbookViewId="0">
      <pane ySplit="7" topLeftCell="A14" activePane="bottomLeft" state="frozen"/>
      <selection/>
      <selection pane="bottomLeft" activeCell="B1" sqref="B1"/>
    </sheetView>
  </sheetViews>
  <sheetFormatPr defaultColWidth="9" defaultRowHeight="15.75" customHeight="1"/>
  <cols>
    <col min="1" max="1" width="7.625" style="15" customWidth="1"/>
    <col min="2" max="2" width="13.375" style="15" customWidth="1"/>
    <col min="3" max="3" width="14.25" style="15" customWidth="1"/>
    <col min="4" max="4" width="14" style="15" customWidth="1"/>
    <col min="5" max="5" width="5.125" style="15" customWidth="1"/>
    <col min="6" max="6" width="9" style="15" hidden="1" customWidth="1" outlineLevel="1"/>
    <col min="7" max="7" width="9" style="252" hidden="1" customWidth="1" outlineLevel="1"/>
    <col min="8" max="8" width="12.75" style="252" hidden="1" customWidth="1" outlineLevel="1"/>
    <col min="9" max="9" width="9.125" style="252" customWidth="1" collapsed="1"/>
    <col min="10" max="10" width="6.75" style="252" customWidth="1"/>
    <col min="11" max="11" width="11.25" style="252" customWidth="1"/>
    <col min="12" max="12" width="8.125" style="15" customWidth="1"/>
    <col min="13" max="13" width="8.5" style="252" customWidth="1"/>
    <col min="14" max="14" width="11.125" style="252" customWidth="1"/>
    <col min="15" max="15" width="8.875" style="252" customWidth="1"/>
    <col min="16" max="16" width="8.25" style="252" customWidth="1"/>
    <col min="17" max="17" width="8.125" style="15" customWidth="1"/>
    <col min="18" max="16384" width="9" style="15"/>
  </cols>
  <sheetData>
    <row r="1" s="85" customFormat="1" ht="11.25" spans="1:17">
      <c r="A1" s="90" t="s">
        <v>288</v>
      </c>
      <c r="B1" s="90" t="s">
        <v>269</v>
      </c>
      <c r="C1" s="90"/>
      <c r="D1" s="87"/>
      <c r="E1" s="87"/>
      <c r="F1" s="87"/>
      <c r="G1" s="87"/>
      <c r="H1" s="87"/>
      <c r="I1" s="87"/>
      <c r="J1" s="87"/>
      <c r="K1" s="87"/>
      <c r="L1" s="87"/>
      <c r="M1" s="87"/>
      <c r="N1" s="87"/>
      <c r="O1" s="87"/>
      <c r="P1" s="87"/>
      <c r="Q1" s="87"/>
    </row>
    <row r="2" s="12" customFormat="1" ht="30" customHeight="1" spans="1:17">
      <c r="A2" s="19" t="s">
        <v>797</v>
      </c>
      <c r="B2" s="46"/>
      <c r="C2" s="46"/>
      <c r="D2" s="46"/>
      <c r="E2" s="46"/>
      <c r="F2" s="46"/>
      <c r="G2" s="46"/>
      <c r="H2" s="46"/>
      <c r="I2" s="46"/>
      <c r="J2" s="46"/>
      <c r="K2" s="46"/>
      <c r="L2" s="46"/>
      <c r="M2" s="46"/>
      <c r="N2" s="46"/>
      <c r="O2" s="46"/>
      <c r="P2" s="46"/>
      <c r="Q2" s="46"/>
    </row>
    <row r="3" ht="15" customHeight="1" spans="1:17">
      <c r="A3" s="20" t="str">
        <f>CONCATENATE(封面!D9,封面!F9,封面!G9,封面!H9,封面!I9,封面!J9,封面!K9)</f>
        <v>评估基准日：2024年9月30日</v>
      </c>
      <c r="B3" s="20"/>
      <c r="C3" s="20"/>
      <c r="D3" s="20"/>
      <c r="E3" s="20"/>
      <c r="F3" s="20"/>
      <c r="G3" s="20"/>
      <c r="H3" s="20"/>
      <c r="I3" s="20"/>
      <c r="J3" s="20"/>
      <c r="K3" s="38"/>
      <c r="L3" s="38"/>
      <c r="M3" s="38"/>
      <c r="N3" s="38"/>
      <c r="O3" s="38"/>
      <c r="P3" s="38"/>
      <c r="Q3" s="38"/>
    </row>
    <row r="4" ht="15" customHeight="1" spans="1:17">
      <c r="A4" s="20"/>
      <c r="B4" s="20"/>
      <c r="C4" s="20"/>
      <c r="D4" s="20"/>
      <c r="E4" s="20"/>
      <c r="F4" s="20"/>
      <c r="G4" s="20"/>
      <c r="H4" s="20"/>
      <c r="I4" s="20"/>
      <c r="J4" s="20"/>
      <c r="K4" s="39"/>
      <c r="L4" s="38"/>
      <c r="M4" s="38"/>
      <c r="N4" s="38"/>
      <c r="O4" s="38"/>
      <c r="P4" s="38"/>
      <c r="Q4" s="39" t="s">
        <v>798</v>
      </c>
    </row>
    <row r="5" ht="15" customHeight="1" spans="1:17">
      <c r="A5" s="21" t="str">
        <f>封面!D7&amp;封面!F7</f>
        <v>被评估单位：杭州宏逸柳溪旅游发展有限公司</v>
      </c>
      <c r="Q5" s="40" t="s">
        <v>292</v>
      </c>
    </row>
    <row r="6" s="13" customFormat="1" ht="15" customHeight="1" spans="1:17">
      <c r="A6" s="22" t="s">
        <v>293</v>
      </c>
      <c r="B6" s="22" t="s">
        <v>799</v>
      </c>
      <c r="C6" s="57" t="s">
        <v>420</v>
      </c>
      <c r="D6" s="22" t="s">
        <v>800</v>
      </c>
      <c r="E6" s="114" t="s">
        <v>421</v>
      </c>
      <c r="F6" s="22" t="s">
        <v>298</v>
      </c>
      <c r="G6" s="22"/>
      <c r="H6" s="23"/>
      <c r="I6" s="59" t="s">
        <v>299</v>
      </c>
      <c r="J6" s="59"/>
      <c r="K6" s="61"/>
      <c r="L6" s="253" t="s">
        <v>300</v>
      </c>
      <c r="M6" s="253"/>
      <c r="N6" s="253"/>
      <c r="O6" s="57" t="s">
        <v>301</v>
      </c>
      <c r="P6" s="253" t="s">
        <v>302</v>
      </c>
      <c r="Q6" s="22" t="s">
        <v>303</v>
      </c>
    </row>
    <row r="7" s="13" customFormat="1" ht="15" customHeight="1" spans="1:17">
      <c r="A7" s="22"/>
      <c r="B7" s="22"/>
      <c r="C7" s="58"/>
      <c r="D7" s="22"/>
      <c r="E7" s="116"/>
      <c r="F7" s="22" t="s">
        <v>422</v>
      </c>
      <c r="G7" s="253" t="s">
        <v>423</v>
      </c>
      <c r="H7" s="254" t="s">
        <v>424</v>
      </c>
      <c r="I7" s="33" t="s">
        <v>422</v>
      </c>
      <c r="J7" s="22" t="s">
        <v>423</v>
      </c>
      <c r="K7" s="22" t="s">
        <v>424</v>
      </c>
      <c r="L7" s="253" t="s">
        <v>425</v>
      </c>
      <c r="M7" s="253" t="s">
        <v>426</v>
      </c>
      <c r="N7" s="253" t="s">
        <v>424</v>
      </c>
      <c r="O7" s="58"/>
      <c r="P7" s="253"/>
      <c r="Q7" s="22"/>
    </row>
    <row r="8" ht="15" customHeight="1" spans="1:17">
      <c r="A8" s="25"/>
      <c r="B8" s="110"/>
      <c r="C8" s="110"/>
      <c r="D8" s="26"/>
      <c r="E8" s="255"/>
      <c r="F8" s="250"/>
      <c r="G8" s="29" t="str">
        <f t="shared" ref="G8:G29" si="0">IF(F8=0,"",H8/F8)</f>
        <v/>
      </c>
      <c r="H8" s="28"/>
      <c r="I8" s="257"/>
      <c r="J8" s="29"/>
      <c r="K8" s="207"/>
      <c r="L8" s="250"/>
      <c r="M8" s="29"/>
      <c r="N8" s="29"/>
      <c r="O8" s="67" t="str">
        <f>IF(OR(AND(K8=0,N8=0),N8=0),"",N8-K8)</f>
        <v/>
      </c>
      <c r="P8" s="67" t="str">
        <f>IF(ISERROR(O8/K8),"",O8/ABS(K8)*100)</f>
        <v/>
      </c>
      <c r="Q8" s="41"/>
    </row>
    <row r="9" ht="15" customHeight="1" spans="1:17">
      <c r="A9" s="25"/>
      <c r="B9" s="26"/>
      <c r="C9" s="26"/>
      <c r="D9" s="26"/>
      <c r="E9" s="41"/>
      <c r="F9" s="250"/>
      <c r="G9" s="29" t="str">
        <f t="shared" si="0"/>
        <v/>
      </c>
      <c r="H9" s="28"/>
      <c r="I9" s="257"/>
      <c r="J9" s="29" t="str">
        <f t="shared" ref="J9:J28" si="1">IF(I9=0,"",K9/I9)</f>
        <v/>
      </c>
      <c r="K9" s="256"/>
      <c r="L9" s="250"/>
      <c r="M9" s="29"/>
      <c r="N9" s="29"/>
      <c r="O9" s="29" t="str">
        <f t="shared" ref="O9:O31" si="2">IF(OR(AND(K9=0,N9=0),N9=0),"",N9-K9)</f>
        <v/>
      </c>
      <c r="P9" s="29" t="str">
        <f t="shared" ref="P9:P31" si="3">IF(ISERROR(O9/K9),"",O9/ABS(K9)*100)</f>
        <v/>
      </c>
      <c r="Q9" s="41"/>
    </row>
    <row r="10" ht="15" customHeight="1" spans="1:17">
      <c r="A10" s="25"/>
      <c r="B10" s="26"/>
      <c r="C10" s="26"/>
      <c r="D10" s="26"/>
      <c r="E10" s="41"/>
      <c r="F10" s="250"/>
      <c r="G10" s="29" t="str">
        <f t="shared" si="0"/>
        <v/>
      </c>
      <c r="H10" s="28"/>
      <c r="I10" s="257"/>
      <c r="J10" s="29" t="str">
        <f t="shared" si="1"/>
        <v/>
      </c>
      <c r="K10" s="256"/>
      <c r="L10" s="250"/>
      <c r="M10" s="29"/>
      <c r="N10" s="29"/>
      <c r="O10" s="29" t="str">
        <f t="shared" si="2"/>
        <v/>
      </c>
      <c r="P10" s="29" t="str">
        <f t="shared" si="3"/>
        <v/>
      </c>
      <c r="Q10" s="41"/>
    </row>
    <row r="11" ht="15" customHeight="1" spans="1:17">
      <c r="A11" s="25"/>
      <c r="B11" s="26"/>
      <c r="C11" s="26"/>
      <c r="D11" s="26"/>
      <c r="E11" s="41"/>
      <c r="F11" s="250"/>
      <c r="G11" s="29" t="str">
        <f t="shared" si="0"/>
        <v/>
      </c>
      <c r="H11" s="28"/>
      <c r="I11" s="257"/>
      <c r="J11" s="29" t="str">
        <f t="shared" si="1"/>
        <v/>
      </c>
      <c r="K11" s="256"/>
      <c r="L11" s="250"/>
      <c r="M11" s="29"/>
      <c r="N11" s="29"/>
      <c r="O11" s="29" t="str">
        <f t="shared" si="2"/>
        <v/>
      </c>
      <c r="P11" s="29" t="str">
        <f t="shared" si="3"/>
        <v/>
      </c>
      <c r="Q11" s="41"/>
    </row>
    <row r="12" ht="15" customHeight="1" spans="1:17">
      <c r="A12" s="25"/>
      <c r="B12" s="26"/>
      <c r="C12" s="26"/>
      <c r="D12" s="26"/>
      <c r="E12" s="41"/>
      <c r="F12" s="250"/>
      <c r="G12" s="29" t="str">
        <f t="shared" si="0"/>
        <v/>
      </c>
      <c r="H12" s="28"/>
      <c r="I12" s="257"/>
      <c r="J12" s="29" t="str">
        <f t="shared" si="1"/>
        <v/>
      </c>
      <c r="K12" s="256"/>
      <c r="L12" s="250"/>
      <c r="M12" s="29"/>
      <c r="N12" s="29"/>
      <c r="O12" s="29" t="str">
        <f t="shared" si="2"/>
        <v/>
      </c>
      <c r="P12" s="29" t="str">
        <f t="shared" si="3"/>
        <v/>
      </c>
      <c r="Q12" s="41"/>
    </row>
    <row r="13" ht="15" customHeight="1" spans="1:17">
      <c r="A13" s="25"/>
      <c r="B13" s="26"/>
      <c r="C13" s="26"/>
      <c r="D13" s="26"/>
      <c r="E13" s="41"/>
      <c r="F13" s="250"/>
      <c r="G13" s="29" t="str">
        <f t="shared" si="0"/>
        <v/>
      </c>
      <c r="H13" s="28"/>
      <c r="I13" s="257"/>
      <c r="J13" s="29" t="str">
        <f t="shared" si="1"/>
        <v/>
      </c>
      <c r="K13" s="256"/>
      <c r="L13" s="250"/>
      <c r="M13" s="29"/>
      <c r="N13" s="29"/>
      <c r="O13" s="29" t="str">
        <f t="shared" si="2"/>
        <v/>
      </c>
      <c r="P13" s="29" t="str">
        <f t="shared" si="3"/>
        <v/>
      </c>
      <c r="Q13" s="41"/>
    </row>
    <row r="14" ht="15" customHeight="1" spans="1:17">
      <c r="A14" s="25"/>
      <c r="B14" s="26"/>
      <c r="C14" s="26"/>
      <c r="D14" s="26"/>
      <c r="E14" s="41"/>
      <c r="F14" s="250"/>
      <c r="G14" s="29" t="str">
        <f t="shared" si="0"/>
        <v/>
      </c>
      <c r="H14" s="28"/>
      <c r="I14" s="257"/>
      <c r="J14" s="29" t="str">
        <f t="shared" si="1"/>
        <v/>
      </c>
      <c r="K14" s="256"/>
      <c r="L14" s="250"/>
      <c r="M14" s="29"/>
      <c r="N14" s="29"/>
      <c r="O14" s="29" t="str">
        <f t="shared" si="2"/>
        <v/>
      </c>
      <c r="P14" s="29" t="str">
        <f t="shared" si="3"/>
        <v/>
      </c>
      <c r="Q14" s="41"/>
    </row>
    <row r="15" ht="15" customHeight="1" spans="1:17">
      <c r="A15" s="25"/>
      <c r="B15" s="26"/>
      <c r="C15" s="26"/>
      <c r="D15" s="26"/>
      <c r="E15" s="41"/>
      <c r="F15" s="250"/>
      <c r="G15" s="29" t="str">
        <f t="shared" si="0"/>
        <v/>
      </c>
      <c r="H15" s="28"/>
      <c r="I15" s="257"/>
      <c r="J15" s="29" t="str">
        <f t="shared" si="1"/>
        <v/>
      </c>
      <c r="K15" s="256"/>
      <c r="L15" s="250"/>
      <c r="M15" s="29"/>
      <c r="N15" s="29"/>
      <c r="O15" s="29" t="str">
        <f t="shared" si="2"/>
        <v/>
      </c>
      <c r="P15" s="29" t="str">
        <f t="shared" si="3"/>
        <v/>
      </c>
      <c r="Q15" s="41"/>
    </row>
    <row r="16" ht="15" customHeight="1" spans="1:17">
      <c r="A16" s="25"/>
      <c r="B16" s="26"/>
      <c r="C16" s="26"/>
      <c r="D16" s="26"/>
      <c r="E16" s="41"/>
      <c r="F16" s="250"/>
      <c r="G16" s="29" t="str">
        <f t="shared" si="0"/>
        <v/>
      </c>
      <c r="H16" s="28"/>
      <c r="I16" s="257"/>
      <c r="J16" s="29" t="str">
        <f t="shared" si="1"/>
        <v/>
      </c>
      <c r="K16" s="256"/>
      <c r="L16" s="250"/>
      <c r="M16" s="29"/>
      <c r="N16" s="29"/>
      <c r="O16" s="29" t="str">
        <f t="shared" si="2"/>
        <v/>
      </c>
      <c r="P16" s="29" t="str">
        <f t="shared" si="3"/>
        <v/>
      </c>
      <c r="Q16" s="41"/>
    </row>
    <row r="17" ht="15" customHeight="1" spans="1:17">
      <c r="A17" s="25"/>
      <c r="B17" s="26"/>
      <c r="C17" s="26"/>
      <c r="D17" s="26"/>
      <c r="E17" s="41"/>
      <c r="F17" s="250"/>
      <c r="G17" s="29" t="str">
        <f t="shared" si="0"/>
        <v/>
      </c>
      <c r="H17" s="28"/>
      <c r="I17" s="257"/>
      <c r="J17" s="29" t="str">
        <f t="shared" si="1"/>
        <v/>
      </c>
      <c r="K17" s="256"/>
      <c r="L17" s="250"/>
      <c r="M17" s="29"/>
      <c r="N17" s="29"/>
      <c r="O17" s="29" t="str">
        <f t="shared" si="2"/>
        <v/>
      </c>
      <c r="P17" s="29" t="str">
        <f t="shared" si="3"/>
        <v/>
      </c>
      <c r="Q17" s="41"/>
    </row>
    <row r="18" ht="15" customHeight="1" spans="1:17">
      <c r="A18" s="25"/>
      <c r="B18" s="26"/>
      <c r="C18" s="26"/>
      <c r="D18" s="26"/>
      <c r="E18" s="41"/>
      <c r="F18" s="250"/>
      <c r="G18" s="29" t="str">
        <f t="shared" si="0"/>
        <v/>
      </c>
      <c r="H18" s="28"/>
      <c r="I18" s="257"/>
      <c r="J18" s="29" t="str">
        <f t="shared" si="1"/>
        <v/>
      </c>
      <c r="K18" s="256"/>
      <c r="L18" s="250"/>
      <c r="M18" s="29"/>
      <c r="N18" s="29"/>
      <c r="O18" s="29" t="str">
        <f t="shared" si="2"/>
        <v/>
      </c>
      <c r="P18" s="29" t="str">
        <f t="shared" si="3"/>
        <v/>
      </c>
      <c r="Q18" s="41"/>
    </row>
    <row r="19" ht="15" customHeight="1" spans="1:17">
      <c r="A19" s="25"/>
      <c r="B19" s="26"/>
      <c r="C19" s="26"/>
      <c r="D19" s="26"/>
      <c r="E19" s="41"/>
      <c r="F19" s="250"/>
      <c r="G19" s="29" t="str">
        <f t="shared" si="0"/>
        <v/>
      </c>
      <c r="H19" s="28"/>
      <c r="I19" s="257"/>
      <c r="J19" s="29" t="str">
        <f t="shared" si="1"/>
        <v/>
      </c>
      <c r="K19" s="256"/>
      <c r="L19" s="250"/>
      <c r="M19" s="29"/>
      <c r="N19" s="29"/>
      <c r="O19" s="29" t="str">
        <f t="shared" si="2"/>
        <v/>
      </c>
      <c r="P19" s="29" t="str">
        <f t="shared" si="3"/>
        <v/>
      </c>
      <c r="Q19" s="41"/>
    </row>
    <row r="20" ht="15" customHeight="1" spans="1:17">
      <c r="A20" s="25"/>
      <c r="B20" s="26"/>
      <c r="C20" s="26"/>
      <c r="D20" s="26"/>
      <c r="E20" s="41"/>
      <c r="F20" s="250"/>
      <c r="G20" s="29" t="str">
        <f t="shared" si="0"/>
        <v/>
      </c>
      <c r="H20" s="28"/>
      <c r="I20" s="257"/>
      <c r="J20" s="29" t="str">
        <f t="shared" si="1"/>
        <v/>
      </c>
      <c r="K20" s="256"/>
      <c r="L20" s="250"/>
      <c r="M20" s="29"/>
      <c r="N20" s="29"/>
      <c r="O20" s="29" t="str">
        <f t="shared" si="2"/>
        <v/>
      </c>
      <c r="P20" s="29" t="str">
        <f t="shared" si="3"/>
        <v/>
      </c>
      <c r="Q20" s="41"/>
    </row>
    <row r="21" ht="15" customHeight="1" spans="1:17">
      <c r="A21" s="25"/>
      <c r="B21" s="26"/>
      <c r="C21" s="26"/>
      <c r="D21" s="26"/>
      <c r="E21" s="41"/>
      <c r="F21" s="250"/>
      <c r="G21" s="29" t="str">
        <f t="shared" si="0"/>
        <v/>
      </c>
      <c r="H21" s="28"/>
      <c r="I21" s="257"/>
      <c r="J21" s="29" t="str">
        <f t="shared" si="1"/>
        <v/>
      </c>
      <c r="K21" s="256"/>
      <c r="L21" s="250"/>
      <c r="M21" s="29"/>
      <c r="N21" s="29"/>
      <c r="O21" s="29" t="str">
        <f t="shared" si="2"/>
        <v/>
      </c>
      <c r="P21" s="29" t="str">
        <f t="shared" si="3"/>
        <v/>
      </c>
      <c r="Q21" s="41"/>
    </row>
    <row r="22" ht="15" customHeight="1" spans="1:17">
      <c r="A22" s="25"/>
      <c r="B22" s="26"/>
      <c r="C22" s="26"/>
      <c r="D22" s="26"/>
      <c r="E22" s="41"/>
      <c r="F22" s="250"/>
      <c r="G22" s="29" t="str">
        <f t="shared" si="0"/>
        <v/>
      </c>
      <c r="H22" s="28"/>
      <c r="I22" s="257"/>
      <c r="J22" s="29" t="str">
        <f t="shared" si="1"/>
        <v/>
      </c>
      <c r="K22" s="256"/>
      <c r="L22" s="250"/>
      <c r="M22" s="29"/>
      <c r="N22" s="29"/>
      <c r="O22" s="29" t="str">
        <f t="shared" si="2"/>
        <v/>
      </c>
      <c r="P22" s="29" t="str">
        <f t="shared" si="3"/>
        <v/>
      </c>
      <c r="Q22" s="41"/>
    </row>
    <row r="23" ht="15" customHeight="1" spans="1:17">
      <c r="A23" s="25"/>
      <c r="B23" s="26"/>
      <c r="C23" s="26"/>
      <c r="D23" s="26"/>
      <c r="E23" s="41"/>
      <c r="F23" s="250"/>
      <c r="G23" s="29" t="str">
        <f t="shared" si="0"/>
        <v/>
      </c>
      <c r="H23" s="28"/>
      <c r="I23" s="257"/>
      <c r="J23" s="29" t="str">
        <f t="shared" si="1"/>
        <v/>
      </c>
      <c r="K23" s="256"/>
      <c r="L23" s="250"/>
      <c r="M23" s="29"/>
      <c r="N23" s="29"/>
      <c r="O23" s="29" t="str">
        <f t="shared" si="2"/>
        <v/>
      </c>
      <c r="P23" s="29" t="str">
        <f t="shared" si="3"/>
        <v/>
      </c>
      <c r="Q23" s="41"/>
    </row>
    <row r="24" ht="15" customHeight="1" spans="1:17">
      <c r="A24" s="25"/>
      <c r="B24" s="26"/>
      <c r="C24" s="26"/>
      <c r="D24" s="26"/>
      <c r="E24" s="41"/>
      <c r="F24" s="250"/>
      <c r="G24" s="29" t="str">
        <f t="shared" si="0"/>
        <v/>
      </c>
      <c r="H24" s="28"/>
      <c r="I24" s="257"/>
      <c r="J24" s="29" t="str">
        <f t="shared" si="1"/>
        <v/>
      </c>
      <c r="K24" s="256"/>
      <c r="L24" s="250"/>
      <c r="M24" s="29"/>
      <c r="N24" s="29"/>
      <c r="O24" s="29" t="str">
        <f t="shared" si="2"/>
        <v/>
      </c>
      <c r="P24" s="29" t="str">
        <f t="shared" si="3"/>
        <v/>
      </c>
      <c r="Q24" s="41"/>
    </row>
    <row r="25" ht="15" customHeight="1" spans="1:17">
      <c r="A25" s="25"/>
      <c r="B25" s="26"/>
      <c r="C25" s="26"/>
      <c r="D25" s="26"/>
      <c r="E25" s="41"/>
      <c r="F25" s="250"/>
      <c r="G25" s="29" t="str">
        <f t="shared" si="0"/>
        <v/>
      </c>
      <c r="H25" s="28"/>
      <c r="I25" s="257"/>
      <c r="J25" s="29" t="str">
        <f t="shared" si="1"/>
        <v/>
      </c>
      <c r="K25" s="256"/>
      <c r="L25" s="250"/>
      <c r="M25" s="29"/>
      <c r="N25" s="29"/>
      <c r="O25" s="29" t="str">
        <f t="shared" si="2"/>
        <v/>
      </c>
      <c r="P25" s="29" t="str">
        <f t="shared" si="3"/>
        <v/>
      </c>
      <c r="Q25" s="41"/>
    </row>
    <row r="26" ht="15" customHeight="1" spans="1:17">
      <c r="A26" s="25"/>
      <c r="B26" s="26"/>
      <c r="C26" s="26"/>
      <c r="D26" s="26"/>
      <c r="E26" s="41"/>
      <c r="F26" s="250"/>
      <c r="G26" s="29" t="str">
        <f t="shared" si="0"/>
        <v/>
      </c>
      <c r="H26" s="28"/>
      <c r="I26" s="257"/>
      <c r="J26" s="29" t="str">
        <f t="shared" si="1"/>
        <v/>
      </c>
      <c r="K26" s="256"/>
      <c r="L26" s="250"/>
      <c r="M26" s="29"/>
      <c r="N26" s="29"/>
      <c r="O26" s="29" t="str">
        <f t="shared" si="2"/>
        <v/>
      </c>
      <c r="P26" s="29" t="str">
        <f t="shared" si="3"/>
        <v/>
      </c>
      <c r="Q26" s="41"/>
    </row>
    <row r="27" ht="15" customHeight="1" spans="1:17">
      <c r="A27" s="25"/>
      <c r="B27" s="26"/>
      <c r="C27" s="26"/>
      <c r="D27" s="26"/>
      <c r="E27" s="41"/>
      <c r="F27" s="250"/>
      <c r="G27" s="29" t="str">
        <f t="shared" si="0"/>
        <v/>
      </c>
      <c r="H27" s="28"/>
      <c r="I27" s="257"/>
      <c r="J27" s="29" t="str">
        <f t="shared" si="1"/>
        <v/>
      </c>
      <c r="K27" s="256"/>
      <c r="L27" s="250"/>
      <c r="M27" s="29"/>
      <c r="N27" s="29"/>
      <c r="O27" s="29" t="str">
        <f t="shared" si="2"/>
        <v/>
      </c>
      <c r="P27" s="29" t="str">
        <f t="shared" si="3"/>
        <v/>
      </c>
      <c r="Q27" s="41"/>
    </row>
    <row r="28" ht="15" customHeight="1" spans="1:17">
      <c r="A28" s="25"/>
      <c r="B28" s="26"/>
      <c r="C28" s="26"/>
      <c r="D28" s="26"/>
      <c r="E28" s="41"/>
      <c r="F28" s="250"/>
      <c r="G28" s="29" t="str">
        <f t="shared" si="0"/>
        <v/>
      </c>
      <c r="H28" s="28"/>
      <c r="I28" s="257"/>
      <c r="J28" s="29" t="str">
        <f t="shared" si="1"/>
        <v/>
      </c>
      <c r="K28" s="256"/>
      <c r="L28" s="250"/>
      <c r="M28" s="29"/>
      <c r="N28" s="29"/>
      <c r="O28" s="29" t="str">
        <f t="shared" si="2"/>
        <v/>
      </c>
      <c r="P28" s="29" t="str">
        <f t="shared" si="3"/>
        <v/>
      </c>
      <c r="Q28" s="41"/>
    </row>
    <row r="29" ht="15" customHeight="1" spans="1:17">
      <c r="A29" s="98" t="s">
        <v>361</v>
      </c>
      <c r="B29" s="99"/>
      <c r="C29" s="104"/>
      <c r="D29" s="22"/>
      <c r="E29" s="42"/>
      <c r="F29" s="77"/>
      <c r="G29" s="37" t="str">
        <f t="shared" si="0"/>
        <v/>
      </c>
      <c r="H29" s="35">
        <f>SUM(H8:H28)</f>
        <v>0</v>
      </c>
      <c r="I29" s="257"/>
      <c r="J29" s="37"/>
      <c r="K29" s="37">
        <f>SUM(K8:K28)</f>
        <v>0</v>
      </c>
      <c r="L29" s="258"/>
      <c r="M29" s="37"/>
      <c r="N29" s="37">
        <f>SUM(N8:N28)</f>
        <v>0</v>
      </c>
      <c r="O29" s="37" t="str">
        <f t="shared" si="2"/>
        <v/>
      </c>
      <c r="P29" s="37" t="str">
        <f t="shared" si="3"/>
        <v/>
      </c>
      <c r="Q29" s="41"/>
    </row>
    <row r="30" ht="15" customHeight="1" spans="1:17">
      <c r="A30" s="110" t="s">
        <v>427</v>
      </c>
      <c r="B30" s="110"/>
      <c r="C30" s="26"/>
      <c r="D30" s="25"/>
      <c r="E30" s="41"/>
      <c r="F30" s="76"/>
      <c r="G30" s="256"/>
      <c r="H30" s="28"/>
      <c r="I30" s="257"/>
      <c r="J30" s="256"/>
      <c r="K30" s="256"/>
      <c r="L30" s="76"/>
      <c r="M30" s="29"/>
      <c r="N30" s="29"/>
      <c r="O30" s="29" t="str">
        <f t="shared" si="2"/>
        <v/>
      </c>
      <c r="P30" s="29" t="str">
        <f t="shared" si="3"/>
        <v/>
      </c>
      <c r="Q30" s="41"/>
    </row>
    <row r="31" s="14" customFormat="1" ht="15" customHeight="1" spans="1:17">
      <c r="A31" s="98" t="s">
        <v>364</v>
      </c>
      <c r="B31" s="99"/>
      <c r="C31" s="33"/>
      <c r="D31" s="22"/>
      <c r="E31" s="42"/>
      <c r="F31" s="77"/>
      <c r="G31" s="37"/>
      <c r="H31" s="35">
        <f>H29-H30</f>
        <v>0</v>
      </c>
      <c r="I31" s="257"/>
      <c r="J31" s="37"/>
      <c r="K31" s="37">
        <f>K29-K30</f>
        <v>0</v>
      </c>
      <c r="L31" s="77"/>
      <c r="M31" s="37"/>
      <c r="N31" s="37">
        <f>N29-N30</f>
        <v>0</v>
      </c>
      <c r="O31" s="37" t="str">
        <f t="shared" si="2"/>
        <v/>
      </c>
      <c r="P31" s="37" t="str">
        <f t="shared" si="3"/>
        <v/>
      </c>
      <c r="Q31" s="42"/>
    </row>
  </sheetData>
  <mergeCells count="16">
    <mergeCell ref="A2:Q2"/>
    <mergeCell ref="A3:Q3"/>
    <mergeCell ref="F6:H6"/>
    <mergeCell ref="I6:K6"/>
    <mergeCell ref="L6:N6"/>
    <mergeCell ref="A29:B29"/>
    <mergeCell ref="A30:B30"/>
    <mergeCell ref="A31:B31"/>
    <mergeCell ref="A6:A7"/>
    <mergeCell ref="B6:B7"/>
    <mergeCell ref="C6:C7"/>
    <mergeCell ref="D6:D7"/>
    <mergeCell ref="E6:E7"/>
    <mergeCell ref="O6:O7"/>
    <mergeCell ref="P6:P7"/>
    <mergeCell ref="Q6:Q7"/>
  </mergeCells>
  <hyperlinks>
    <hyperlink ref="A1" location="索引目录!E24" display="返回索引页"/>
    <hyperlink ref="B1" location="存货汇总!B27"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Q31"/>
  <sheetViews>
    <sheetView zoomScale="90" zoomScaleNormal="90" workbookViewId="0">
      <pane ySplit="7" topLeftCell="A14" activePane="bottomLeft" state="frozen"/>
      <selection/>
      <selection pane="bottomLeft" activeCell="B1" sqref="B1"/>
    </sheetView>
  </sheetViews>
  <sheetFormatPr defaultColWidth="9" defaultRowHeight="15.75" customHeight="1"/>
  <cols>
    <col min="1" max="1" width="6.125" style="15" customWidth="1"/>
    <col min="2" max="2" width="13.375" style="15" customWidth="1"/>
    <col min="3" max="3" width="8.25" style="15" customWidth="1"/>
    <col min="4" max="4" width="8" style="133" customWidth="1"/>
    <col min="5" max="5" width="6.5" style="133" customWidth="1"/>
    <col min="6" max="6" width="5" style="15" customWidth="1"/>
    <col min="7" max="7" width="10.25" style="15" hidden="1" customWidth="1" outlineLevel="1"/>
    <col min="8" max="8" width="13.25" style="15" hidden="1" customWidth="1" outlineLevel="1"/>
    <col min="9" max="9" width="8.75" style="15" customWidth="1" collapsed="1"/>
    <col min="10" max="10" width="11.125" style="15" customWidth="1"/>
    <col min="11" max="11" width="9.25" style="15" customWidth="1"/>
    <col min="12" max="12" width="9.125" style="15" customWidth="1"/>
    <col min="13" max="13" width="8.25" style="15" customWidth="1"/>
    <col min="14" max="14" width="11.25" style="15" customWidth="1"/>
    <col min="15" max="15" width="6.625" style="15" customWidth="1"/>
    <col min="16" max="16" width="8.25" style="15" customWidth="1"/>
    <col min="17" max="17" width="8.75" style="15" customWidth="1"/>
    <col min="18" max="16384" width="9" style="15"/>
  </cols>
  <sheetData>
    <row r="1" s="85" customFormat="1" ht="11.25" spans="1:17">
      <c r="A1" s="86" t="s">
        <v>268</v>
      </c>
      <c r="B1" s="86" t="s">
        <v>289</v>
      </c>
      <c r="C1" s="90"/>
      <c r="D1" s="246"/>
      <c r="E1" s="246"/>
      <c r="F1" s="87"/>
      <c r="G1" s="87"/>
      <c r="H1" s="87"/>
      <c r="I1" s="87"/>
      <c r="J1" s="87"/>
      <c r="K1" s="87"/>
      <c r="L1" s="87"/>
      <c r="M1" s="87"/>
      <c r="N1" s="87"/>
      <c r="O1" s="87"/>
      <c r="P1" s="87"/>
      <c r="Q1" s="87"/>
    </row>
    <row r="2" s="12" customFormat="1" ht="30" customHeight="1" spans="1:17">
      <c r="A2" s="19" t="s">
        <v>801</v>
      </c>
      <c r="B2" s="46"/>
      <c r="C2" s="46"/>
      <c r="D2" s="46"/>
      <c r="E2" s="46"/>
      <c r="F2" s="46"/>
      <c r="G2" s="46"/>
      <c r="H2" s="46"/>
      <c r="I2" s="46"/>
      <c r="J2" s="46"/>
      <c r="K2" s="46"/>
      <c r="L2" s="46"/>
      <c r="M2" s="46"/>
      <c r="N2" s="46"/>
      <c r="O2" s="46"/>
      <c r="P2" s="46"/>
      <c r="Q2" s="46"/>
    </row>
    <row r="3" ht="15" customHeight="1" spans="1:17">
      <c r="A3" s="20" t="str">
        <f>CONCATENATE(封面!D9,封面!F9,封面!G9,封面!H9,封面!I9,封面!J9,封面!K9)</f>
        <v>评估基准日：2024年9月30日</v>
      </c>
      <c r="B3" s="20"/>
      <c r="C3" s="20"/>
      <c r="D3" s="20"/>
      <c r="E3" s="20"/>
      <c r="F3" s="20"/>
      <c r="G3" s="20"/>
      <c r="H3" s="20"/>
      <c r="I3" s="20"/>
      <c r="J3" s="20"/>
      <c r="K3" s="38"/>
      <c r="L3" s="38"/>
      <c r="M3" s="38"/>
      <c r="N3" s="38"/>
      <c r="O3" s="38"/>
      <c r="P3" s="38"/>
      <c r="Q3" s="38"/>
    </row>
    <row r="4" ht="15" customHeight="1" spans="1:17">
      <c r="A4" s="20"/>
      <c r="B4" s="20"/>
      <c r="C4" s="20"/>
      <c r="D4" s="20"/>
      <c r="E4" s="20"/>
      <c r="F4" s="20"/>
      <c r="G4" s="20"/>
      <c r="H4" s="20"/>
      <c r="I4" s="20"/>
      <c r="J4" s="20"/>
      <c r="K4" s="39"/>
      <c r="L4" s="38"/>
      <c r="M4" s="38"/>
      <c r="N4" s="38"/>
      <c r="O4" s="38"/>
      <c r="P4" s="38"/>
      <c r="Q4" s="39" t="s">
        <v>802</v>
      </c>
    </row>
    <row r="5" ht="15" customHeight="1" spans="1:17">
      <c r="A5" s="21" t="str">
        <f>封面!D7&amp;封面!F7</f>
        <v>被评估单位：杭州宏逸柳溪旅游发展有限公司</v>
      </c>
      <c r="Q5" s="40" t="s">
        <v>292</v>
      </c>
    </row>
    <row r="6" s="13" customFormat="1" ht="15" customHeight="1" spans="1:17">
      <c r="A6" s="22" t="s">
        <v>293</v>
      </c>
      <c r="B6" s="22" t="s">
        <v>419</v>
      </c>
      <c r="C6" s="22" t="s">
        <v>420</v>
      </c>
      <c r="D6" s="247" t="s">
        <v>803</v>
      </c>
      <c r="E6" s="127" t="s">
        <v>804</v>
      </c>
      <c r="F6" s="114" t="s">
        <v>421</v>
      </c>
      <c r="G6" s="22" t="s">
        <v>298</v>
      </c>
      <c r="H6" s="23"/>
      <c r="I6" s="59" t="s">
        <v>299</v>
      </c>
      <c r="J6" s="61"/>
      <c r="K6" s="22" t="s">
        <v>425</v>
      </c>
      <c r="L6" s="22" t="s">
        <v>300</v>
      </c>
      <c r="M6" s="22"/>
      <c r="N6" s="22"/>
      <c r="O6" s="57" t="s">
        <v>301</v>
      </c>
      <c r="P6" s="22" t="s">
        <v>302</v>
      </c>
      <c r="Q6" s="22" t="s">
        <v>303</v>
      </c>
    </row>
    <row r="7" s="13" customFormat="1" ht="15" customHeight="1" spans="1:17">
      <c r="A7" s="22"/>
      <c r="B7" s="22"/>
      <c r="C7" s="22"/>
      <c r="D7" s="248"/>
      <c r="E7" s="128"/>
      <c r="F7" s="116"/>
      <c r="G7" s="22" t="s">
        <v>422</v>
      </c>
      <c r="H7" s="23" t="s">
        <v>424</v>
      </c>
      <c r="I7" s="33" t="s">
        <v>422</v>
      </c>
      <c r="J7" s="22" t="s">
        <v>424</v>
      </c>
      <c r="K7" s="22"/>
      <c r="L7" s="22" t="s">
        <v>805</v>
      </c>
      <c r="M7" s="22" t="s">
        <v>806</v>
      </c>
      <c r="N7" s="22" t="s">
        <v>424</v>
      </c>
      <c r="O7" s="58"/>
      <c r="P7" s="22"/>
      <c r="Q7" s="22"/>
    </row>
    <row r="8" ht="15" customHeight="1" spans="1:17">
      <c r="A8" s="25"/>
      <c r="B8" s="26"/>
      <c r="C8" s="26"/>
      <c r="D8" s="27"/>
      <c r="E8" s="249"/>
      <c r="F8" s="25"/>
      <c r="G8" s="250"/>
      <c r="H8" s="28"/>
      <c r="I8" s="251"/>
      <c r="J8" s="207"/>
      <c r="K8" s="250"/>
      <c r="L8" s="29"/>
      <c r="M8" s="103"/>
      <c r="N8" s="29"/>
      <c r="O8" s="67" t="str">
        <f>IF(OR(AND(K8=0,N8=0),N8=0),"",N8-K8)</f>
        <v/>
      </c>
      <c r="P8" s="67" t="str">
        <f>IF(ISERROR(O8/K8),"",O8/ABS(K8)*100)</f>
        <v/>
      </c>
      <c r="Q8" s="41"/>
    </row>
    <row r="9" ht="15" customHeight="1" spans="1:17">
      <c r="A9" s="25"/>
      <c r="B9" s="26"/>
      <c r="C9" s="26"/>
      <c r="D9" s="27"/>
      <c r="E9" s="249"/>
      <c r="F9" s="25"/>
      <c r="G9" s="250"/>
      <c r="H9" s="28"/>
      <c r="I9" s="251"/>
      <c r="J9" s="29"/>
      <c r="K9" s="250"/>
      <c r="L9" s="29"/>
      <c r="M9" s="103"/>
      <c r="N9" s="29"/>
      <c r="O9" s="29" t="str">
        <f t="shared" ref="O9:O31" si="0">IF(OR(AND(K9=0,N9=0),N9=0),"",N9-K9)</f>
        <v/>
      </c>
      <c r="P9" s="29" t="str">
        <f t="shared" ref="P9:P31" si="1">IF(ISERROR(O9/K9),"",O9/ABS(K9)*100)</f>
        <v/>
      </c>
      <c r="Q9" s="41"/>
    </row>
    <row r="10" ht="15" customHeight="1" spans="1:17">
      <c r="A10" s="25"/>
      <c r="B10" s="26"/>
      <c r="C10" s="26"/>
      <c r="D10" s="27"/>
      <c r="E10" s="249"/>
      <c r="F10" s="25"/>
      <c r="G10" s="250"/>
      <c r="H10" s="28"/>
      <c r="I10" s="251"/>
      <c r="J10" s="29"/>
      <c r="K10" s="250"/>
      <c r="L10" s="29"/>
      <c r="M10" s="103"/>
      <c r="N10" s="29"/>
      <c r="O10" s="29" t="str">
        <f t="shared" si="0"/>
        <v/>
      </c>
      <c r="P10" s="29" t="str">
        <f t="shared" si="1"/>
        <v/>
      </c>
      <c r="Q10" s="41"/>
    </row>
    <row r="11" ht="15" customHeight="1" spans="1:17">
      <c r="A11" s="25"/>
      <c r="B11" s="26"/>
      <c r="C11" s="26"/>
      <c r="D11" s="27"/>
      <c r="E11" s="249"/>
      <c r="F11" s="25"/>
      <c r="G11" s="250"/>
      <c r="H11" s="28"/>
      <c r="I11" s="251"/>
      <c r="J11" s="29"/>
      <c r="K11" s="250"/>
      <c r="L11" s="29"/>
      <c r="M11" s="103"/>
      <c r="N11" s="29"/>
      <c r="O11" s="29" t="str">
        <f t="shared" si="0"/>
        <v/>
      </c>
      <c r="P11" s="29" t="str">
        <f t="shared" si="1"/>
        <v/>
      </c>
      <c r="Q11" s="41"/>
    </row>
    <row r="12" ht="15" customHeight="1" spans="1:17">
      <c r="A12" s="25"/>
      <c r="B12" s="26"/>
      <c r="C12" s="26"/>
      <c r="D12" s="27"/>
      <c r="E12" s="249"/>
      <c r="F12" s="25"/>
      <c r="G12" s="250"/>
      <c r="H12" s="28"/>
      <c r="I12" s="251"/>
      <c r="J12" s="29"/>
      <c r="K12" s="250"/>
      <c r="L12" s="29"/>
      <c r="M12" s="103"/>
      <c r="N12" s="29"/>
      <c r="O12" s="29" t="str">
        <f t="shared" si="0"/>
        <v/>
      </c>
      <c r="P12" s="29" t="str">
        <f t="shared" si="1"/>
        <v/>
      </c>
      <c r="Q12" s="41"/>
    </row>
    <row r="13" ht="15" customHeight="1" spans="1:17">
      <c r="A13" s="25"/>
      <c r="B13" s="26"/>
      <c r="C13" s="26"/>
      <c r="D13" s="27"/>
      <c r="E13" s="249"/>
      <c r="F13" s="25"/>
      <c r="G13" s="250"/>
      <c r="H13" s="28"/>
      <c r="I13" s="251"/>
      <c r="J13" s="29"/>
      <c r="K13" s="250"/>
      <c r="L13" s="29"/>
      <c r="M13" s="103"/>
      <c r="N13" s="29"/>
      <c r="O13" s="29" t="str">
        <f t="shared" si="0"/>
        <v/>
      </c>
      <c r="P13" s="29" t="str">
        <f t="shared" si="1"/>
        <v/>
      </c>
      <c r="Q13" s="41"/>
    </row>
    <row r="14" ht="15" customHeight="1" spans="1:17">
      <c r="A14" s="25"/>
      <c r="B14" s="26"/>
      <c r="C14" s="26"/>
      <c r="D14" s="27"/>
      <c r="E14" s="249"/>
      <c r="F14" s="25"/>
      <c r="G14" s="250"/>
      <c r="H14" s="28"/>
      <c r="I14" s="251"/>
      <c r="J14" s="29"/>
      <c r="K14" s="250"/>
      <c r="L14" s="29"/>
      <c r="M14" s="103"/>
      <c r="N14" s="29"/>
      <c r="O14" s="29" t="str">
        <f t="shared" si="0"/>
        <v/>
      </c>
      <c r="P14" s="29" t="str">
        <f t="shared" si="1"/>
        <v/>
      </c>
      <c r="Q14" s="41"/>
    </row>
    <row r="15" ht="15" customHeight="1" spans="1:17">
      <c r="A15" s="25"/>
      <c r="B15" s="26"/>
      <c r="C15" s="26"/>
      <c r="D15" s="27"/>
      <c r="E15" s="249"/>
      <c r="F15" s="25"/>
      <c r="G15" s="250"/>
      <c r="H15" s="28"/>
      <c r="I15" s="251"/>
      <c r="J15" s="29"/>
      <c r="K15" s="250"/>
      <c r="L15" s="29"/>
      <c r="M15" s="103"/>
      <c r="N15" s="29"/>
      <c r="O15" s="29" t="str">
        <f t="shared" si="0"/>
        <v/>
      </c>
      <c r="P15" s="29" t="str">
        <f t="shared" si="1"/>
        <v/>
      </c>
      <c r="Q15" s="41"/>
    </row>
    <row r="16" ht="15" customHeight="1" spans="1:17">
      <c r="A16" s="25"/>
      <c r="B16" s="26"/>
      <c r="C16" s="26"/>
      <c r="D16" s="27"/>
      <c r="E16" s="249"/>
      <c r="F16" s="25"/>
      <c r="G16" s="250"/>
      <c r="H16" s="28"/>
      <c r="I16" s="251"/>
      <c r="J16" s="29"/>
      <c r="K16" s="250"/>
      <c r="L16" s="29"/>
      <c r="M16" s="103"/>
      <c r="N16" s="29"/>
      <c r="O16" s="29" t="str">
        <f t="shared" si="0"/>
        <v/>
      </c>
      <c r="P16" s="29" t="str">
        <f t="shared" si="1"/>
        <v/>
      </c>
      <c r="Q16" s="41"/>
    </row>
    <row r="17" ht="15" customHeight="1" spans="1:17">
      <c r="A17" s="25"/>
      <c r="B17" s="26"/>
      <c r="C17" s="26"/>
      <c r="D17" s="27"/>
      <c r="E17" s="249"/>
      <c r="F17" s="25"/>
      <c r="G17" s="250"/>
      <c r="H17" s="28"/>
      <c r="I17" s="251"/>
      <c r="J17" s="29"/>
      <c r="K17" s="250"/>
      <c r="L17" s="29"/>
      <c r="M17" s="103"/>
      <c r="N17" s="29"/>
      <c r="O17" s="29" t="str">
        <f t="shared" si="0"/>
        <v/>
      </c>
      <c r="P17" s="29" t="str">
        <f t="shared" si="1"/>
        <v/>
      </c>
      <c r="Q17" s="41"/>
    </row>
    <row r="18" ht="15" customHeight="1" spans="1:17">
      <c r="A18" s="25"/>
      <c r="B18" s="26"/>
      <c r="C18" s="26"/>
      <c r="D18" s="27"/>
      <c r="E18" s="249"/>
      <c r="F18" s="25"/>
      <c r="G18" s="250"/>
      <c r="H18" s="28"/>
      <c r="I18" s="251"/>
      <c r="J18" s="29"/>
      <c r="K18" s="250"/>
      <c r="L18" s="29"/>
      <c r="M18" s="103"/>
      <c r="N18" s="29"/>
      <c r="O18" s="29" t="str">
        <f t="shared" si="0"/>
        <v/>
      </c>
      <c r="P18" s="29" t="str">
        <f t="shared" si="1"/>
        <v/>
      </c>
      <c r="Q18" s="41"/>
    </row>
    <row r="19" ht="15" customHeight="1" spans="1:17">
      <c r="A19" s="25"/>
      <c r="B19" s="26"/>
      <c r="C19" s="26"/>
      <c r="D19" s="27"/>
      <c r="E19" s="249"/>
      <c r="F19" s="25"/>
      <c r="G19" s="250"/>
      <c r="H19" s="28"/>
      <c r="I19" s="251"/>
      <c r="J19" s="29"/>
      <c r="K19" s="250"/>
      <c r="L19" s="29"/>
      <c r="M19" s="103"/>
      <c r="N19" s="29"/>
      <c r="O19" s="29" t="str">
        <f t="shared" si="0"/>
        <v/>
      </c>
      <c r="P19" s="29" t="str">
        <f t="shared" si="1"/>
        <v/>
      </c>
      <c r="Q19" s="41"/>
    </row>
    <row r="20" ht="15" customHeight="1" spans="1:17">
      <c r="A20" s="25"/>
      <c r="B20" s="26"/>
      <c r="C20" s="26"/>
      <c r="D20" s="27"/>
      <c r="E20" s="249"/>
      <c r="F20" s="25"/>
      <c r="G20" s="250"/>
      <c r="H20" s="28"/>
      <c r="I20" s="251"/>
      <c r="J20" s="29"/>
      <c r="K20" s="250"/>
      <c r="L20" s="29"/>
      <c r="M20" s="103"/>
      <c r="N20" s="29"/>
      <c r="O20" s="29" t="str">
        <f t="shared" si="0"/>
        <v/>
      </c>
      <c r="P20" s="29" t="str">
        <f t="shared" si="1"/>
        <v/>
      </c>
      <c r="Q20" s="41"/>
    </row>
    <row r="21" ht="15" customHeight="1" spans="1:17">
      <c r="A21" s="25"/>
      <c r="B21" s="26"/>
      <c r="C21" s="26"/>
      <c r="D21" s="27"/>
      <c r="E21" s="249"/>
      <c r="F21" s="25"/>
      <c r="G21" s="250"/>
      <c r="H21" s="28"/>
      <c r="I21" s="251"/>
      <c r="J21" s="29"/>
      <c r="K21" s="250"/>
      <c r="L21" s="29"/>
      <c r="M21" s="103"/>
      <c r="N21" s="29"/>
      <c r="O21" s="29" t="str">
        <f t="shared" si="0"/>
        <v/>
      </c>
      <c r="P21" s="29" t="str">
        <f t="shared" si="1"/>
        <v/>
      </c>
      <c r="Q21" s="41"/>
    </row>
    <row r="22" ht="15" customHeight="1" spans="1:17">
      <c r="A22" s="25"/>
      <c r="B22" s="26"/>
      <c r="C22" s="26"/>
      <c r="D22" s="27"/>
      <c r="E22" s="249"/>
      <c r="F22" s="25"/>
      <c r="G22" s="250"/>
      <c r="H22" s="28"/>
      <c r="I22" s="251"/>
      <c r="J22" s="29"/>
      <c r="K22" s="250"/>
      <c r="L22" s="29"/>
      <c r="M22" s="103"/>
      <c r="N22" s="29"/>
      <c r="O22" s="29" t="str">
        <f t="shared" si="0"/>
        <v/>
      </c>
      <c r="P22" s="29" t="str">
        <f t="shared" si="1"/>
        <v/>
      </c>
      <c r="Q22" s="41"/>
    </row>
    <row r="23" ht="15" customHeight="1" spans="1:17">
      <c r="A23" s="25"/>
      <c r="B23" s="26"/>
      <c r="C23" s="26"/>
      <c r="D23" s="27"/>
      <c r="E23" s="249"/>
      <c r="F23" s="25"/>
      <c r="G23" s="250"/>
      <c r="H23" s="28"/>
      <c r="I23" s="251"/>
      <c r="J23" s="29"/>
      <c r="K23" s="250"/>
      <c r="L23" s="29"/>
      <c r="M23" s="103"/>
      <c r="N23" s="29"/>
      <c r="O23" s="29" t="str">
        <f t="shared" si="0"/>
        <v/>
      </c>
      <c r="P23" s="29" t="str">
        <f t="shared" si="1"/>
        <v/>
      </c>
      <c r="Q23" s="41"/>
    </row>
    <row r="24" ht="15" customHeight="1" spans="1:17">
      <c r="A24" s="25"/>
      <c r="B24" s="26"/>
      <c r="C24" s="26"/>
      <c r="D24" s="27"/>
      <c r="E24" s="249"/>
      <c r="F24" s="25"/>
      <c r="G24" s="250"/>
      <c r="H24" s="28"/>
      <c r="I24" s="251"/>
      <c r="J24" s="29"/>
      <c r="K24" s="250"/>
      <c r="L24" s="29"/>
      <c r="M24" s="103"/>
      <c r="N24" s="29"/>
      <c r="O24" s="29" t="str">
        <f t="shared" si="0"/>
        <v/>
      </c>
      <c r="P24" s="29" t="str">
        <f t="shared" si="1"/>
        <v/>
      </c>
      <c r="Q24" s="41"/>
    </row>
    <row r="25" ht="15" customHeight="1" spans="1:17">
      <c r="A25" s="25"/>
      <c r="B25" s="26"/>
      <c r="C25" s="26"/>
      <c r="D25" s="27"/>
      <c r="E25" s="249"/>
      <c r="F25" s="25"/>
      <c r="G25" s="250"/>
      <c r="H25" s="28"/>
      <c r="I25" s="251"/>
      <c r="J25" s="29"/>
      <c r="K25" s="250"/>
      <c r="L25" s="29"/>
      <c r="M25" s="103"/>
      <c r="N25" s="29"/>
      <c r="O25" s="29" t="str">
        <f t="shared" si="0"/>
        <v/>
      </c>
      <c r="P25" s="29" t="str">
        <f t="shared" si="1"/>
        <v/>
      </c>
      <c r="Q25" s="41"/>
    </row>
    <row r="26" ht="15" customHeight="1" spans="1:17">
      <c r="A26" s="25"/>
      <c r="B26" s="26"/>
      <c r="C26" s="26"/>
      <c r="D26" s="27"/>
      <c r="E26" s="249"/>
      <c r="F26" s="25"/>
      <c r="G26" s="250"/>
      <c r="H26" s="28"/>
      <c r="I26" s="251"/>
      <c r="J26" s="29"/>
      <c r="K26" s="250"/>
      <c r="L26" s="29"/>
      <c r="M26" s="103"/>
      <c r="N26" s="29"/>
      <c r="O26" s="29" t="str">
        <f t="shared" si="0"/>
        <v/>
      </c>
      <c r="P26" s="29" t="str">
        <f t="shared" si="1"/>
        <v/>
      </c>
      <c r="Q26" s="41"/>
    </row>
    <row r="27" ht="15" customHeight="1" spans="1:17">
      <c r="A27" s="25"/>
      <c r="B27" s="26"/>
      <c r="C27" s="26"/>
      <c r="D27" s="27"/>
      <c r="E27" s="249"/>
      <c r="F27" s="25"/>
      <c r="G27" s="250"/>
      <c r="H27" s="28"/>
      <c r="I27" s="251"/>
      <c r="J27" s="29"/>
      <c r="K27" s="250"/>
      <c r="L27" s="29"/>
      <c r="M27" s="103"/>
      <c r="N27" s="29"/>
      <c r="O27" s="29" t="str">
        <f t="shared" si="0"/>
        <v/>
      </c>
      <c r="P27" s="29" t="str">
        <f t="shared" si="1"/>
        <v/>
      </c>
      <c r="Q27" s="41"/>
    </row>
    <row r="28" ht="15" customHeight="1" spans="1:17">
      <c r="A28" s="25"/>
      <c r="B28" s="26"/>
      <c r="C28" s="26"/>
      <c r="D28" s="27"/>
      <c r="E28" s="249"/>
      <c r="F28" s="25"/>
      <c r="G28" s="250"/>
      <c r="H28" s="28"/>
      <c r="I28" s="251"/>
      <c r="J28" s="29"/>
      <c r="K28" s="250"/>
      <c r="L28" s="29"/>
      <c r="M28" s="103"/>
      <c r="N28" s="29"/>
      <c r="O28" s="29" t="str">
        <f t="shared" si="0"/>
        <v/>
      </c>
      <c r="P28" s="29" t="str">
        <f t="shared" si="1"/>
        <v/>
      </c>
      <c r="Q28" s="41"/>
    </row>
    <row r="29" ht="15" customHeight="1" spans="1:17">
      <c r="A29" s="98" t="s">
        <v>361</v>
      </c>
      <c r="B29" s="99"/>
      <c r="C29" s="104"/>
      <c r="D29" s="34"/>
      <c r="E29" s="37">
        <f>SUM(E8:E28)</f>
        <v>0</v>
      </c>
      <c r="F29" s="22"/>
      <c r="G29" s="77"/>
      <c r="H29" s="35">
        <f>SUM(H8:H28)</f>
        <v>0</v>
      </c>
      <c r="I29" s="125"/>
      <c r="J29" s="37">
        <f>SUM(J8:J28)</f>
        <v>0</v>
      </c>
      <c r="K29" s="77"/>
      <c r="L29" s="37"/>
      <c r="M29" s="106"/>
      <c r="N29" s="37">
        <f>SUM(N8:N28)</f>
        <v>0</v>
      </c>
      <c r="O29" s="37" t="str">
        <f t="shared" si="0"/>
        <v/>
      </c>
      <c r="P29" s="37" t="str">
        <f t="shared" si="1"/>
        <v/>
      </c>
      <c r="Q29" s="41"/>
    </row>
    <row r="30" ht="15" customHeight="1" spans="1:17">
      <c r="A30" s="110" t="s">
        <v>427</v>
      </c>
      <c r="B30" s="110"/>
      <c r="C30" s="26"/>
      <c r="D30" s="27"/>
      <c r="E30" s="249"/>
      <c r="F30" s="25"/>
      <c r="G30" s="76"/>
      <c r="H30" s="28"/>
      <c r="I30" s="124"/>
      <c r="J30" s="29"/>
      <c r="K30" s="76"/>
      <c r="L30" s="29"/>
      <c r="M30" s="103"/>
      <c r="N30" s="29"/>
      <c r="O30" s="29" t="str">
        <f t="shared" si="0"/>
        <v/>
      </c>
      <c r="P30" s="29" t="str">
        <f t="shared" si="1"/>
        <v/>
      </c>
      <c r="Q30" s="41"/>
    </row>
    <row r="31" s="14" customFormat="1" ht="15" customHeight="1" spans="1:17">
      <c r="A31" s="98" t="s">
        <v>364</v>
      </c>
      <c r="B31" s="99"/>
      <c r="C31" s="33"/>
      <c r="D31" s="34"/>
      <c r="E31" s="37">
        <f>E29-E30</f>
        <v>0</v>
      </c>
      <c r="F31" s="42"/>
      <c r="G31" s="77"/>
      <c r="H31" s="35">
        <f>H29-H30</f>
        <v>0</v>
      </c>
      <c r="I31" s="125"/>
      <c r="J31" s="37">
        <f>J29-J30</f>
        <v>0</v>
      </c>
      <c r="K31" s="77"/>
      <c r="L31" s="37"/>
      <c r="M31" s="106"/>
      <c r="N31" s="37">
        <f>N29-N30</f>
        <v>0</v>
      </c>
      <c r="O31" s="37" t="str">
        <f t="shared" si="0"/>
        <v/>
      </c>
      <c r="P31" s="37" t="str">
        <f t="shared" si="1"/>
        <v/>
      </c>
      <c r="Q31" s="42"/>
    </row>
  </sheetData>
  <mergeCells count="18">
    <mergeCell ref="A2:Q2"/>
    <mergeCell ref="A3:Q3"/>
    <mergeCell ref="G6:H6"/>
    <mergeCell ref="I6:J6"/>
    <mergeCell ref="L6:N6"/>
    <mergeCell ref="A29:B29"/>
    <mergeCell ref="A30:B30"/>
    <mergeCell ref="A31:B31"/>
    <mergeCell ref="A6:A7"/>
    <mergeCell ref="B6:B7"/>
    <mergeCell ref="C6:C7"/>
    <mergeCell ref="D6:D7"/>
    <mergeCell ref="E6:E7"/>
    <mergeCell ref="F6:F7"/>
    <mergeCell ref="K6:K7"/>
    <mergeCell ref="O6:O7"/>
    <mergeCell ref="P6:P7"/>
    <mergeCell ref="Q6:Q7"/>
  </mergeCells>
  <hyperlinks>
    <hyperlink ref="A1" location="索引目录!E25" display="返回索引页"/>
    <hyperlink ref="B1" location="存货汇总!B30"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N31"/>
  <sheetViews>
    <sheetView zoomScale="90" zoomScaleNormal="90" workbookViewId="0">
      <pane ySplit="7" topLeftCell="A8" activePane="bottomLeft" state="frozen"/>
      <selection/>
      <selection pane="bottomLeft" activeCell="B1" sqref="B1"/>
    </sheetView>
  </sheetViews>
  <sheetFormatPr defaultColWidth="9" defaultRowHeight="15.75"/>
  <cols>
    <col min="1" max="1" width="6.75" style="54" customWidth="1"/>
    <col min="2" max="2" width="22.125" style="54" customWidth="1"/>
    <col min="3" max="3" width="8.625" style="54" customWidth="1"/>
    <col min="4" max="4" width="15.75" style="54" customWidth="1"/>
    <col min="5" max="5" width="10.25" style="54" customWidth="1"/>
    <col min="6" max="7" width="6.25" style="54" customWidth="1"/>
    <col min="8" max="8" width="9.75" style="54" hidden="1" customWidth="1" outlineLevel="1"/>
    <col min="9" max="9" width="12.125" style="54" customWidth="1" collapsed="1"/>
    <col min="10" max="10" width="13" style="54"/>
    <col min="11" max="13" width="9" style="54"/>
    <col min="14" max="14" width="7.25" style="54" customWidth="1"/>
    <col min="15" max="16384" width="9" style="54"/>
  </cols>
  <sheetData>
    <row r="1" s="210" customFormat="1" ht="10.9" customHeight="1" spans="1:2">
      <c r="A1" s="211" t="s">
        <v>807</v>
      </c>
      <c r="B1" s="211" t="s">
        <v>289</v>
      </c>
    </row>
    <row r="2" ht="23.25" spans="1:14">
      <c r="A2" s="212" t="s">
        <v>808</v>
      </c>
      <c r="B2" s="213"/>
      <c r="C2" s="213"/>
      <c r="D2" s="213"/>
      <c r="E2" s="213"/>
      <c r="F2" s="213"/>
      <c r="G2" s="213"/>
      <c r="H2" s="213"/>
      <c r="I2" s="213"/>
      <c r="J2" s="213"/>
      <c r="K2" s="213"/>
      <c r="L2" s="213"/>
      <c r="M2" s="213"/>
      <c r="N2" s="213"/>
    </row>
    <row r="3" spans="1:14">
      <c r="A3" s="214" t="str">
        <f>CONCATENATE(封面!D9,封面!F9,封面!G9,封面!H9,封面!I9,封面!J9,封面!K9)</f>
        <v>评估基准日：2024年9月30日</v>
      </c>
      <c r="B3" s="215"/>
      <c r="C3" s="215"/>
      <c r="D3" s="215"/>
      <c r="E3" s="216"/>
      <c r="F3" s="215"/>
      <c r="G3" s="215"/>
      <c r="H3" s="215"/>
      <c r="I3" s="215"/>
      <c r="J3" s="215"/>
      <c r="K3" s="215"/>
      <c r="L3" s="215"/>
      <c r="M3" s="215"/>
      <c r="N3" s="215"/>
    </row>
    <row r="4" spans="1:14">
      <c r="A4" s="214"/>
      <c r="B4" s="214"/>
      <c r="C4" s="214"/>
      <c r="D4" s="214"/>
      <c r="E4" s="217"/>
      <c r="F4" s="214"/>
      <c r="G4" s="214"/>
      <c r="H4" s="214"/>
      <c r="I4" s="214"/>
      <c r="J4" s="214"/>
      <c r="K4" s="214"/>
      <c r="L4" s="214"/>
      <c r="M4" s="214"/>
      <c r="N4" s="39" t="s">
        <v>809</v>
      </c>
    </row>
    <row r="5" spans="1:14">
      <c r="A5" s="215" t="str">
        <f>封面!D7&amp;封面!F7</f>
        <v>被评估单位：杭州宏逸柳溪旅游发展有限公司</v>
      </c>
      <c r="B5" s="215"/>
      <c r="C5" s="215"/>
      <c r="D5" s="215"/>
      <c r="E5" s="216"/>
      <c r="F5" s="215"/>
      <c r="G5" s="215"/>
      <c r="H5" s="215"/>
      <c r="I5" s="215"/>
      <c r="J5" s="238"/>
      <c r="K5" s="215"/>
      <c r="L5" s="215"/>
      <c r="M5" s="215"/>
      <c r="N5" s="40" t="s">
        <v>292</v>
      </c>
    </row>
    <row r="6" spans="1:14">
      <c r="A6" s="218" t="s">
        <v>293</v>
      </c>
      <c r="B6" s="218" t="s">
        <v>370</v>
      </c>
      <c r="C6" s="218" t="s">
        <v>371</v>
      </c>
      <c r="D6" s="219" t="s">
        <v>810</v>
      </c>
      <c r="E6" s="219" t="s">
        <v>811</v>
      </c>
      <c r="F6" s="219" t="s">
        <v>812</v>
      </c>
      <c r="G6" s="218" t="s">
        <v>295</v>
      </c>
      <c r="H6" s="220" t="s">
        <v>298</v>
      </c>
      <c r="I6" s="239" t="s">
        <v>296</v>
      </c>
      <c r="J6" s="240" t="s">
        <v>813</v>
      </c>
      <c r="K6" s="240" t="s">
        <v>300</v>
      </c>
      <c r="L6" s="240" t="s">
        <v>301</v>
      </c>
      <c r="M6" s="218" t="s">
        <v>302</v>
      </c>
      <c r="N6" s="218" t="s">
        <v>303</v>
      </c>
    </row>
    <row r="7" spans="1:14">
      <c r="A7" s="221"/>
      <c r="B7" s="221"/>
      <c r="C7" s="221"/>
      <c r="D7" s="221"/>
      <c r="E7" s="221"/>
      <c r="F7" s="221"/>
      <c r="G7" s="221"/>
      <c r="H7" s="222"/>
      <c r="I7" s="241"/>
      <c r="J7" s="241"/>
      <c r="K7" s="241"/>
      <c r="L7" s="241"/>
      <c r="M7" s="242"/>
      <c r="N7" s="221"/>
    </row>
    <row r="8" spans="1:14">
      <c r="A8" s="25"/>
      <c r="B8" s="223"/>
      <c r="C8" s="223"/>
      <c r="D8" s="223"/>
      <c r="E8" s="27"/>
      <c r="F8" s="224"/>
      <c r="G8" s="223"/>
      <c r="H8" s="225"/>
      <c r="I8" s="225"/>
      <c r="J8" s="207"/>
      <c r="K8" s="243"/>
      <c r="L8" s="67" t="str">
        <f>IF(OR(AND(J8=0,K8=0),K8=0),"",K8-J8)</f>
        <v/>
      </c>
      <c r="M8" s="67" t="str">
        <f>IF(ISERROR(L8/J8),"",L8/ABS(J8)*100)</f>
        <v/>
      </c>
      <c r="N8" s="223"/>
    </row>
    <row r="9" spans="1:14">
      <c r="A9" s="25"/>
      <c r="B9" s="223"/>
      <c r="C9" s="223"/>
      <c r="D9" s="223"/>
      <c r="E9" s="27"/>
      <c r="F9" s="224"/>
      <c r="G9" s="223"/>
      <c r="H9" s="225"/>
      <c r="I9" s="225"/>
      <c r="J9" s="243"/>
      <c r="K9" s="243"/>
      <c r="L9" s="243" t="str">
        <f t="shared" ref="L9:L31" si="0">IF(OR(AND(J9=0,K9=0),K9=0),"",K9-J9)</f>
        <v/>
      </c>
      <c r="M9" s="244" t="str">
        <f t="shared" ref="M9:M31" si="1">IF(ISERROR(L9/J9),"",L9/ABS(J9)*100)</f>
        <v/>
      </c>
      <c r="N9" s="223"/>
    </row>
    <row r="10" spans="1:14">
      <c r="A10" s="25"/>
      <c r="B10" s="223"/>
      <c r="C10" s="223"/>
      <c r="D10" s="223"/>
      <c r="E10" s="27"/>
      <c r="F10" s="224"/>
      <c r="G10" s="223"/>
      <c r="H10" s="225"/>
      <c r="I10" s="225"/>
      <c r="J10" s="243"/>
      <c r="K10" s="243"/>
      <c r="L10" s="243" t="str">
        <f t="shared" si="0"/>
        <v/>
      </c>
      <c r="M10" s="244" t="str">
        <f t="shared" si="1"/>
        <v/>
      </c>
      <c r="N10" s="223"/>
    </row>
    <row r="11" spans="1:14">
      <c r="A11" s="25"/>
      <c r="B11" s="223"/>
      <c r="C11" s="223"/>
      <c r="D11" s="223"/>
      <c r="E11" s="27"/>
      <c r="F11" s="224"/>
      <c r="G11" s="223"/>
      <c r="H11" s="225"/>
      <c r="I11" s="225"/>
      <c r="J11" s="243"/>
      <c r="K11" s="243"/>
      <c r="L11" s="243" t="str">
        <f t="shared" si="0"/>
        <v/>
      </c>
      <c r="M11" s="244" t="str">
        <f t="shared" si="1"/>
        <v/>
      </c>
      <c r="N11" s="223"/>
    </row>
    <row r="12" spans="1:14">
      <c r="A12" s="25"/>
      <c r="B12" s="223"/>
      <c r="C12" s="223"/>
      <c r="D12" s="223"/>
      <c r="E12" s="27"/>
      <c r="F12" s="224"/>
      <c r="G12" s="223"/>
      <c r="H12" s="225"/>
      <c r="I12" s="225"/>
      <c r="J12" s="243"/>
      <c r="K12" s="243"/>
      <c r="L12" s="243" t="str">
        <f t="shared" si="0"/>
        <v/>
      </c>
      <c r="M12" s="244" t="str">
        <f t="shared" si="1"/>
        <v/>
      </c>
      <c r="N12" s="223"/>
    </row>
    <row r="13" spans="1:14">
      <c r="A13" s="25"/>
      <c r="B13" s="223"/>
      <c r="C13" s="223"/>
      <c r="D13" s="223"/>
      <c r="E13" s="27"/>
      <c r="F13" s="224"/>
      <c r="G13" s="223"/>
      <c r="H13" s="225"/>
      <c r="I13" s="225"/>
      <c r="J13" s="243"/>
      <c r="K13" s="243"/>
      <c r="L13" s="243" t="str">
        <f t="shared" si="0"/>
        <v/>
      </c>
      <c r="M13" s="244" t="str">
        <f t="shared" si="1"/>
        <v/>
      </c>
      <c r="N13" s="223"/>
    </row>
    <row r="14" spans="1:14">
      <c r="A14" s="25"/>
      <c r="B14" s="223"/>
      <c r="C14" s="223"/>
      <c r="D14" s="223"/>
      <c r="E14" s="27"/>
      <c r="F14" s="224"/>
      <c r="G14" s="223"/>
      <c r="H14" s="225"/>
      <c r="I14" s="225"/>
      <c r="J14" s="243"/>
      <c r="K14" s="243"/>
      <c r="L14" s="243" t="str">
        <f t="shared" si="0"/>
        <v/>
      </c>
      <c r="M14" s="244" t="str">
        <f t="shared" si="1"/>
        <v/>
      </c>
      <c r="N14" s="223"/>
    </row>
    <row r="15" spans="1:14">
      <c r="A15" s="25"/>
      <c r="B15" s="223"/>
      <c r="C15" s="223"/>
      <c r="D15" s="223"/>
      <c r="E15" s="27"/>
      <c r="F15" s="224"/>
      <c r="G15" s="223"/>
      <c r="H15" s="225"/>
      <c r="I15" s="225"/>
      <c r="J15" s="243"/>
      <c r="K15" s="243"/>
      <c r="L15" s="243" t="str">
        <f t="shared" si="0"/>
        <v/>
      </c>
      <c r="M15" s="244" t="str">
        <f t="shared" si="1"/>
        <v/>
      </c>
      <c r="N15" s="223"/>
    </row>
    <row r="16" spans="1:14">
      <c r="A16" s="25"/>
      <c r="B16" s="223"/>
      <c r="C16" s="223"/>
      <c r="D16" s="223"/>
      <c r="E16" s="27"/>
      <c r="F16" s="224"/>
      <c r="G16" s="223"/>
      <c r="H16" s="225"/>
      <c r="I16" s="225"/>
      <c r="J16" s="243"/>
      <c r="K16" s="243"/>
      <c r="L16" s="243" t="str">
        <f t="shared" si="0"/>
        <v/>
      </c>
      <c r="M16" s="244" t="str">
        <f t="shared" si="1"/>
        <v/>
      </c>
      <c r="N16" s="223"/>
    </row>
    <row r="17" spans="1:14">
      <c r="A17" s="25"/>
      <c r="B17" s="223"/>
      <c r="C17" s="223"/>
      <c r="D17" s="223"/>
      <c r="E17" s="27"/>
      <c r="F17" s="224"/>
      <c r="G17" s="223"/>
      <c r="H17" s="225"/>
      <c r="I17" s="225"/>
      <c r="J17" s="243"/>
      <c r="K17" s="243"/>
      <c r="L17" s="243" t="str">
        <f t="shared" si="0"/>
        <v/>
      </c>
      <c r="M17" s="244" t="str">
        <f t="shared" si="1"/>
        <v/>
      </c>
      <c r="N17" s="223"/>
    </row>
    <row r="18" spans="1:14">
      <c r="A18" s="25"/>
      <c r="B18" s="223"/>
      <c r="C18" s="223"/>
      <c r="D18" s="223"/>
      <c r="E18" s="27"/>
      <c r="F18" s="224"/>
      <c r="G18" s="223"/>
      <c r="H18" s="225"/>
      <c r="I18" s="225"/>
      <c r="J18" s="243"/>
      <c r="K18" s="243"/>
      <c r="L18" s="243"/>
      <c r="M18" s="244"/>
      <c r="N18" s="223"/>
    </row>
    <row r="19" spans="1:14">
      <c r="A19" s="25"/>
      <c r="B19" s="223"/>
      <c r="C19" s="223"/>
      <c r="D19" s="223"/>
      <c r="E19" s="27"/>
      <c r="F19" s="224"/>
      <c r="G19" s="223"/>
      <c r="H19" s="225"/>
      <c r="I19" s="225"/>
      <c r="J19" s="243"/>
      <c r="K19" s="243"/>
      <c r="L19" s="243"/>
      <c r="M19" s="244"/>
      <c r="N19" s="223"/>
    </row>
    <row r="20" spans="1:14">
      <c r="A20" s="25"/>
      <c r="B20" s="223"/>
      <c r="C20" s="223"/>
      <c r="D20" s="223"/>
      <c r="E20" s="27"/>
      <c r="F20" s="224"/>
      <c r="G20" s="223"/>
      <c r="H20" s="225"/>
      <c r="I20" s="225"/>
      <c r="J20" s="243"/>
      <c r="K20" s="243"/>
      <c r="L20" s="243"/>
      <c r="M20" s="244"/>
      <c r="N20" s="223"/>
    </row>
    <row r="21" spans="1:14">
      <c r="A21" s="25"/>
      <c r="B21" s="223"/>
      <c r="C21" s="223"/>
      <c r="D21" s="223"/>
      <c r="E21" s="27"/>
      <c r="F21" s="224"/>
      <c r="G21" s="223"/>
      <c r="H21" s="225"/>
      <c r="I21" s="225"/>
      <c r="J21" s="243"/>
      <c r="K21" s="243"/>
      <c r="L21" s="243"/>
      <c r="M21" s="244"/>
      <c r="N21" s="223"/>
    </row>
    <row r="22" spans="1:14">
      <c r="A22" s="25"/>
      <c r="B22" s="223"/>
      <c r="C22" s="223"/>
      <c r="D22" s="223"/>
      <c r="E22" s="27"/>
      <c r="F22" s="224"/>
      <c r="G22" s="223"/>
      <c r="H22" s="225"/>
      <c r="I22" s="225"/>
      <c r="J22" s="243"/>
      <c r="K22" s="243"/>
      <c r="L22" s="243"/>
      <c r="M22" s="244"/>
      <c r="N22" s="223"/>
    </row>
    <row r="23" spans="1:14">
      <c r="A23" s="25"/>
      <c r="B23" s="223"/>
      <c r="C23" s="223"/>
      <c r="D23" s="223"/>
      <c r="E23" s="27"/>
      <c r="F23" s="224"/>
      <c r="G23" s="223"/>
      <c r="H23" s="225"/>
      <c r="I23" s="225"/>
      <c r="J23" s="243"/>
      <c r="K23" s="243"/>
      <c r="L23" s="243"/>
      <c r="M23" s="244"/>
      <c r="N23" s="223"/>
    </row>
    <row r="24" spans="1:14">
      <c r="A24" s="25"/>
      <c r="B24" s="223"/>
      <c r="C24" s="223"/>
      <c r="D24" s="223"/>
      <c r="E24" s="27"/>
      <c r="F24" s="224"/>
      <c r="G24" s="223"/>
      <c r="H24" s="225"/>
      <c r="I24" s="225"/>
      <c r="J24" s="243"/>
      <c r="K24" s="243"/>
      <c r="L24" s="243"/>
      <c r="M24" s="244"/>
      <c r="N24" s="223"/>
    </row>
    <row r="25" spans="1:14">
      <c r="A25" s="25"/>
      <c r="B25" s="223"/>
      <c r="C25" s="223"/>
      <c r="D25" s="223"/>
      <c r="E25" s="27"/>
      <c r="F25" s="224"/>
      <c r="G25" s="223"/>
      <c r="H25" s="225"/>
      <c r="I25" s="225"/>
      <c r="J25" s="243"/>
      <c r="K25" s="243"/>
      <c r="L25" s="243"/>
      <c r="M25" s="244"/>
      <c r="N25" s="223"/>
    </row>
    <row r="26" spans="1:14">
      <c r="A26" s="25"/>
      <c r="B26" s="223"/>
      <c r="C26" s="223"/>
      <c r="D26" s="223"/>
      <c r="E26" s="27"/>
      <c r="F26" s="224"/>
      <c r="G26" s="223"/>
      <c r="H26" s="225"/>
      <c r="I26" s="225"/>
      <c r="J26" s="243"/>
      <c r="K26" s="243"/>
      <c r="L26" s="243"/>
      <c r="M26" s="244"/>
      <c r="N26" s="223"/>
    </row>
    <row r="27" spans="1:14">
      <c r="A27" s="25"/>
      <c r="B27" s="223"/>
      <c r="C27" s="223"/>
      <c r="D27" s="223"/>
      <c r="E27" s="27"/>
      <c r="F27" s="224"/>
      <c r="G27" s="223"/>
      <c r="H27" s="225"/>
      <c r="I27" s="225"/>
      <c r="J27" s="243"/>
      <c r="K27" s="243"/>
      <c r="L27" s="243" t="str">
        <f t="shared" si="0"/>
        <v/>
      </c>
      <c r="M27" s="244" t="str">
        <f t="shared" si="1"/>
        <v/>
      </c>
      <c r="N27" s="223"/>
    </row>
    <row r="28" spans="1:14">
      <c r="A28" s="226" t="s">
        <v>814</v>
      </c>
      <c r="B28" s="227"/>
      <c r="C28" s="223"/>
      <c r="D28" s="223"/>
      <c r="E28" s="228"/>
      <c r="F28" s="224"/>
      <c r="G28" s="223"/>
      <c r="H28" s="229">
        <f>SUM(H8:H27)</f>
        <v>0</v>
      </c>
      <c r="I28" s="229"/>
      <c r="J28" s="229">
        <f>SUM(J8:J27)</f>
        <v>0</v>
      </c>
      <c r="K28" s="229">
        <f>SUM(K8:K27)</f>
        <v>0</v>
      </c>
      <c r="L28" s="229" t="str">
        <f t="shared" si="0"/>
        <v/>
      </c>
      <c r="M28" s="244" t="str">
        <f t="shared" si="1"/>
        <v/>
      </c>
      <c r="N28" s="223"/>
    </row>
    <row r="29" spans="1:14">
      <c r="A29" s="230" t="s">
        <v>815</v>
      </c>
      <c r="B29" s="231"/>
      <c r="C29" s="223"/>
      <c r="D29" s="223"/>
      <c r="E29" s="228"/>
      <c r="F29" s="224"/>
      <c r="G29" s="223"/>
      <c r="H29" s="229">
        <v>0</v>
      </c>
      <c r="I29" s="229"/>
      <c r="J29" s="229">
        <v>0</v>
      </c>
      <c r="K29" s="229"/>
      <c r="L29" s="229" t="str">
        <f t="shared" si="0"/>
        <v/>
      </c>
      <c r="M29" s="244" t="str">
        <f t="shared" si="1"/>
        <v/>
      </c>
      <c r="N29" s="223"/>
    </row>
    <row r="30" spans="1:14">
      <c r="A30" s="232" t="s">
        <v>816</v>
      </c>
      <c r="B30" s="231"/>
      <c r="C30" s="223"/>
      <c r="D30" s="223"/>
      <c r="E30" s="228"/>
      <c r="F30" s="224"/>
      <c r="G30" s="223"/>
      <c r="H30" s="225"/>
      <c r="I30" s="225"/>
      <c r="J30" s="229"/>
      <c r="K30" s="229">
        <f>J29</f>
        <v>0</v>
      </c>
      <c r="L30" s="229" t="str">
        <f t="shared" si="0"/>
        <v/>
      </c>
      <c r="M30" s="244" t="str">
        <f t="shared" si="1"/>
        <v/>
      </c>
      <c r="N30" s="223"/>
    </row>
    <row r="31" spans="1:14">
      <c r="A31" s="233" t="s">
        <v>817</v>
      </c>
      <c r="B31" s="234"/>
      <c r="C31" s="235"/>
      <c r="D31" s="235"/>
      <c r="E31" s="236"/>
      <c r="F31" s="235"/>
      <c r="G31" s="235"/>
      <c r="H31" s="237">
        <f>H28-H29</f>
        <v>0</v>
      </c>
      <c r="I31" s="237"/>
      <c r="J31" s="237">
        <f>J28-J29</f>
        <v>0</v>
      </c>
      <c r="K31" s="245">
        <f>K28-K30</f>
        <v>0</v>
      </c>
      <c r="L31" s="245" t="str">
        <f t="shared" si="0"/>
        <v/>
      </c>
      <c r="M31" s="244" t="str">
        <f t="shared" si="1"/>
        <v/>
      </c>
      <c r="N31" s="235"/>
    </row>
  </sheetData>
  <mergeCells count="20">
    <mergeCell ref="A2:N2"/>
    <mergeCell ref="A3:N3"/>
    <mergeCell ref="A28:B28"/>
    <mergeCell ref="A29:B29"/>
    <mergeCell ref="A30:B30"/>
    <mergeCell ref="A31:B31"/>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 ref="B1" location="流动资产汇总表!A1"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K31"/>
  <sheetViews>
    <sheetView zoomScale="90" zoomScaleNormal="90" workbookViewId="0">
      <pane xSplit="9" ySplit="6" topLeftCell="J7" activePane="bottomRight" state="frozen"/>
      <selection/>
      <selection pane="topRight"/>
      <selection pane="bottomLeft"/>
      <selection pane="bottomRight" activeCell="H14" sqref="H14"/>
    </sheetView>
  </sheetViews>
  <sheetFormatPr defaultColWidth="9" defaultRowHeight="15.75" customHeight="1"/>
  <cols>
    <col min="1" max="1" width="7.625" style="15" customWidth="1"/>
    <col min="2" max="2" width="24.5" style="15" customWidth="1"/>
    <col min="3" max="3" width="9.75" style="15" customWidth="1"/>
    <col min="4" max="4" width="17.25" style="15" customWidth="1"/>
    <col min="5" max="5" width="16.125" style="15" hidden="1" customWidth="1" outlineLevel="1"/>
    <col min="6" max="6" width="15.75" style="15" customWidth="1" collapsed="1"/>
    <col min="7" max="7" width="15.5" style="15" customWidth="1"/>
    <col min="8" max="8" width="13.25" style="15" customWidth="1"/>
    <col min="9" max="9" width="8.25" style="15" customWidth="1"/>
    <col min="10" max="10" width="12" style="15" customWidth="1"/>
    <col min="11" max="16384" width="9" style="15"/>
  </cols>
  <sheetData>
    <row r="1" s="85" customFormat="1" ht="11.25" spans="1:10">
      <c r="A1" s="86" t="s">
        <v>268</v>
      </c>
      <c r="B1" s="86" t="s">
        <v>289</v>
      </c>
      <c r="C1" s="87"/>
      <c r="D1" s="87"/>
      <c r="E1" s="87"/>
      <c r="F1" s="87"/>
      <c r="G1" s="87"/>
      <c r="H1" s="87"/>
      <c r="I1" s="87"/>
      <c r="J1" s="87"/>
    </row>
    <row r="2" s="12" customFormat="1" ht="30" customHeight="1" spans="1:10">
      <c r="A2" s="19" t="s">
        <v>818</v>
      </c>
      <c r="B2" s="19"/>
      <c r="C2" s="19"/>
      <c r="D2" s="19"/>
      <c r="E2" s="19"/>
      <c r="F2" s="19"/>
      <c r="G2" s="19"/>
      <c r="H2" s="19"/>
      <c r="I2" s="19"/>
      <c r="J2" s="19"/>
    </row>
    <row r="3" ht="15" customHeight="1" spans="1:10">
      <c r="A3" s="20" t="str">
        <f>CONCATENATE(封面!D9,封面!F9,封面!G9,封面!H9,封面!I9,封面!J9,封面!K9)</f>
        <v>评估基准日：2024年9月30日</v>
      </c>
      <c r="B3" s="20"/>
      <c r="C3" s="20"/>
      <c r="D3" s="20"/>
      <c r="E3" s="20"/>
      <c r="F3" s="20"/>
      <c r="G3" s="38"/>
      <c r="H3" s="38"/>
      <c r="I3" s="38"/>
      <c r="J3" s="38"/>
    </row>
    <row r="4" ht="15" customHeight="1" spans="1:11">
      <c r="A4" s="20"/>
      <c r="B4" s="20"/>
      <c r="C4" s="20"/>
      <c r="D4" s="20"/>
      <c r="E4" s="20"/>
      <c r="F4" s="20"/>
      <c r="G4" s="38"/>
      <c r="H4" s="38"/>
      <c r="I4" s="38"/>
      <c r="J4" s="39" t="s">
        <v>819</v>
      </c>
      <c r="K4" s="40"/>
    </row>
    <row r="5" ht="15" customHeight="1" spans="1:10">
      <c r="A5" s="21" t="str">
        <f>封面!D7&amp;封面!F7</f>
        <v>被评估单位：杭州宏逸柳溪旅游发展有限公司</v>
      </c>
      <c r="J5" s="40" t="s">
        <v>292</v>
      </c>
    </row>
    <row r="6" s="13" customFormat="1" ht="19.9" customHeight="1" spans="1:10">
      <c r="A6" s="22" t="s">
        <v>293</v>
      </c>
      <c r="B6" s="22" t="s">
        <v>820</v>
      </c>
      <c r="C6" s="22" t="s">
        <v>372</v>
      </c>
      <c r="D6" s="22" t="s">
        <v>821</v>
      </c>
      <c r="E6" s="23" t="s">
        <v>298</v>
      </c>
      <c r="F6" s="24" t="s">
        <v>299</v>
      </c>
      <c r="G6" s="22" t="s">
        <v>300</v>
      </c>
      <c r="H6" s="22" t="s">
        <v>301</v>
      </c>
      <c r="I6" s="22" t="s">
        <v>302</v>
      </c>
      <c r="J6" s="22" t="s">
        <v>303</v>
      </c>
    </row>
    <row r="7" ht="15" customHeight="1" spans="1:10">
      <c r="A7" s="25"/>
      <c r="B7" s="26"/>
      <c r="C7" s="27"/>
      <c r="D7" s="26"/>
      <c r="E7" s="28"/>
      <c r="F7" s="207"/>
      <c r="G7" s="29"/>
      <c r="H7" s="67" t="str">
        <f>IF(OR(AND(F7=0,G7=0),G7=0),"",G7-F7)</f>
        <v/>
      </c>
      <c r="I7" s="67" t="str">
        <f>IF(ISERROR(H7/F7),"",H7/ABS(F7)*100)</f>
        <v/>
      </c>
      <c r="J7" s="41"/>
    </row>
    <row r="8" ht="15" customHeight="1" spans="1:10">
      <c r="A8" s="41"/>
      <c r="B8" s="26"/>
      <c r="C8" s="27"/>
      <c r="D8" s="208"/>
      <c r="E8" s="28"/>
      <c r="F8" s="31"/>
      <c r="G8" s="29"/>
      <c r="H8" s="29" t="str">
        <f t="shared" ref="H8:H31" si="0">IF(OR(AND(F8=0,G8=0),G8=0),"",G8-F8)</f>
        <v/>
      </c>
      <c r="I8" s="29" t="str">
        <f t="shared" ref="I8:I31" si="1">IF(ISERROR(H8/F8),"",H8/ABS(F8)*100)</f>
        <v/>
      </c>
      <c r="J8" s="41"/>
    </row>
    <row r="9" ht="15" customHeight="1" spans="1:10">
      <c r="A9" s="41"/>
      <c r="B9" s="26"/>
      <c r="C9" s="27"/>
      <c r="D9" s="208"/>
      <c r="E9" s="28"/>
      <c r="F9" s="31"/>
      <c r="G9" s="29"/>
      <c r="H9" s="29" t="str">
        <f t="shared" si="0"/>
        <v/>
      </c>
      <c r="I9" s="29" t="str">
        <f t="shared" si="1"/>
        <v/>
      </c>
      <c r="J9" s="41"/>
    </row>
    <row r="10" ht="15" customHeight="1" spans="1:10">
      <c r="A10" s="41"/>
      <c r="B10" s="26"/>
      <c r="C10" s="27"/>
      <c r="D10" s="208"/>
      <c r="E10" s="28"/>
      <c r="F10" s="31"/>
      <c r="G10" s="29"/>
      <c r="H10" s="29" t="str">
        <f t="shared" si="0"/>
        <v/>
      </c>
      <c r="I10" s="29" t="str">
        <f t="shared" si="1"/>
        <v/>
      </c>
      <c r="J10" s="41"/>
    </row>
    <row r="11" ht="15" customHeight="1" spans="1:10">
      <c r="A11" s="41"/>
      <c r="B11" s="26"/>
      <c r="C11" s="27"/>
      <c r="D11" s="208"/>
      <c r="E11" s="28"/>
      <c r="F11" s="31"/>
      <c r="G11" s="29"/>
      <c r="H11" s="29"/>
      <c r="I11" s="29"/>
      <c r="J11" s="41"/>
    </row>
    <row r="12" ht="15" customHeight="1" spans="1:10">
      <c r="A12" s="41"/>
      <c r="B12" s="26"/>
      <c r="C12" s="27"/>
      <c r="D12" s="208"/>
      <c r="E12" s="28"/>
      <c r="F12" s="31"/>
      <c r="G12" s="29"/>
      <c r="H12" s="29"/>
      <c r="I12" s="29"/>
      <c r="J12" s="41"/>
    </row>
    <row r="13" ht="15" customHeight="1" spans="1:10">
      <c r="A13" s="41"/>
      <c r="B13" s="26"/>
      <c r="C13" s="27"/>
      <c r="D13" s="208"/>
      <c r="E13" s="28"/>
      <c r="F13" s="31"/>
      <c r="G13" s="29"/>
      <c r="H13" s="29"/>
      <c r="I13" s="29"/>
      <c r="J13" s="41"/>
    </row>
    <row r="14" ht="15" customHeight="1" spans="1:10">
      <c r="A14" s="41"/>
      <c r="B14" s="26"/>
      <c r="C14" s="27"/>
      <c r="D14" s="208"/>
      <c r="E14" s="28"/>
      <c r="F14" s="31"/>
      <c r="G14" s="29"/>
      <c r="H14" s="29"/>
      <c r="I14" s="29"/>
      <c r="J14" s="41"/>
    </row>
    <row r="15" ht="15" customHeight="1" spans="1:10">
      <c r="A15" s="41"/>
      <c r="B15" s="26"/>
      <c r="C15" s="27"/>
      <c r="D15" s="208"/>
      <c r="E15" s="28"/>
      <c r="F15" s="31"/>
      <c r="G15" s="29"/>
      <c r="H15" s="29"/>
      <c r="I15" s="29"/>
      <c r="J15" s="41"/>
    </row>
    <row r="16" ht="15" customHeight="1" spans="1:10">
      <c r="A16" s="41"/>
      <c r="B16" s="26"/>
      <c r="C16" s="27"/>
      <c r="D16" s="208"/>
      <c r="E16" s="28"/>
      <c r="F16" s="31"/>
      <c r="G16" s="29"/>
      <c r="H16" s="29"/>
      <c r="I16" s="29"/>
      <c r="J16" s="41"/>
    </row>
    <row r="17" ht="15" customHeight="1" spans="1:10">
      <c r="A17" s="41"/>
      <c r="B17" s="26"/>
      <c r="C17" s="27"/>
      <c r="D17" s="208"/>
      <c r="E17" s="28"/>
      <c r="F17" s="31"/>
      <c r="G17" s="29"/>
      <c r="H17" s="29"/>
      <c r="I17" s="29"/>
      <c r="J17" s="41"/>
    </row>
    <row r="18" ht="15" customHeight="1" spans="1:10">
      <c r="A18" s="41"/>
      <c r="B18" s="26"/>
      <c r="C18" s="27"/>
      <c r="D18" s="208"/>
      <c r="E18" s="28"/>
      <c r="F18" s="31"/>
      <c r="G18" s="29"/>
      <c r="H18" s="29"/>
      <c r="I18" s="29"/>
      <c r="J18" s="41"/>
    </row>
    <row r="19" ht="15" customHeight="1" spans="1:10">
      <c r="A19" s="41"/>
      <c r="B19" s="26"/>
      <c r="C19" s="27"/>
      <c r="D19" s="208"/>
      <c r="E19" s="28"/>
      <c r="F19" s="31"/>
      <c r="G19" s="29"/>
      <c r="H19" s="29"/>
      <c r="I19" s="29"/>
      <c r="J19" s="41"/>
    </row>
    <row r="20" ht="15" customHeight="1" spans="1:10">
      <c r="A20" s="41"/>
      <c r="B20" s="26"/>
      <c r="C20" s="27"/>
      <c r="D20" s="208"/>
      <c r="E20" s="28"/>
      <c r="F20" s="31"/>
      <c r="G20" s="29"/>
      <c r="H20" s="29"/>
      <c r="I20" s="29"/>
      <c r="J20" s="41"/>
    </row>
    <row r="21" ht="15" customHeight="1" spans="1:10">
      <c r="A21" s="41"/>
      <c r="B21" s="26"/>
      <c r="C21" s="27"/>
      <c r="D21" s="208"/>
      <c r="E21" s="28"/>
      <c r="F21" s="31"/>
      <c r="G21" s="29"/>
      <c r="H21" s="29" t="str">
        <f t="shared" si="0"/>
        <v/>
      </c>
      <c r="I21" s="29" t="str">
        <f t="shared" si="1"/>
        <v/>
      </c>
      <c r="J21" s="41"/>
    </row>
    <row r="22" ht="15" customHeight="1" spans="1:10">
      <c r="A22" s="41"/>
      <c r="B22" s="26"/>
      <c r="C22" s="27"/>
      <c r="D22" s="208"/>
      <c r="E22" s="28"/>
      <c r="F22" s="31"/>
      <c r="G22" s="29"/>
      <c r="H22" s="29" t="str">
        <f t="shared" si="0"/>
        <v/>
      </c>
      <c r="I22" s="29" t="str">
        <f t="shared" si="1"/>
        <v/>
      </c>
      <c r="J22" s="41"/>
    </row>
    <row r="23" ht="15" customHeight="1" spans="1:10">
      <c r="A23" s="41"/>
      <c r="B23" s="26"/>
      <c r="C23" s="27"/>
      <c r="D23" s="208"/>
      <c r="E23" s="28"/>
      <c r="F23" s="31"/>
      <c r="G23" s="29"/>
      <c r="H23" s="29" t="str">
        <f t="shared" si="0"/>
        <v/>
      </c>
      <c r="I23" s="29" t="str">
        <f t="shared" si="1"/>
        <v/>
      </c>
      <c r="J23" s="41"/>
    </row>
    <row r="24" ht="15" customHeight="1" spans="1:10">
      <c r="A24" s="41"/>
      <c r="B24" s="26"/>
      <c r="C24" s="27"/>
      <c r="D24" s="208"/>
      <c r="E24" s="28"/>
      <c r="F24" s="31"/>
      <c r="G24" s="29"/>
      <c r="H24" s="29" t="str">
        <f t="shared" si="0"/>
        <v/>
      </c>
      <c r="I24" s="29" t="str">
        <f t="shared" si="1"/>
        <v/>
      </c>
      <c r="J24" s="41"/>
    </row>
    <row r="25" ht="15" customHeight="1" spans="1:10">
      <c r="A25" s="41"/>
      <c r="B25" s="26"/>
      <c r="C25" s="27"/>
      <c r="D25" s="208"/>
      <c r="E25" s="28"/>
      <c r="F25" s="31"/>
      <c r="G25" s="29"/>
      <c r="H25" s="29" t="str">
        <f t="shared" si="0"/>
        <v/>
      </c>
      <c r="I25" s="29" t="str">
        <f t="shared" si="1"/>
        <v/>
      </c>
      <c r="J25" s="41"/>
    </row>
    <row r="26" ht="15" customHeight="1" spans="1:10">
      <c r="A26" s="41"/>
      <c r="B26" s="26"/>
      <c r="C26" s="27"/>
      <c r="D26" s="208"/>
      <c r="E26" s="28"/>
      <c r="F26" s="31"/>
      <c r="G26" s="29"/>
      <c r="H26" s="29" t="str">
        <f t="shared" si="0"/>
        <v/>
      </c>
      <c r="I26" s="29" t="str">
        <f t="shared" si="1"/>
        <v/>
      </c>
      <c r="J26" s="41"/>
    </row>
    <row r="27" ht="15" customHeight="1" spans="1:10">
      <c r="A27" s="41"/>
      <c r="B27" s="26"/>
      <c r="C27" s="27"/>
      <c r="D27" s="208"/>
      <c r="E27" s="28"/>
      <c r="F27" s="31"/>
      <c r="G27" s="29"/>
      <c r="H27" s="29" t="str">
        <f t="shared" si="0"/>
        <v/>
      </c>
      <c r="I27" s="29" t="str">
        <f t="shared" si="1"/>
        <v/>
      </c>
      <c r="J27" s="41"/>
    </row>
    <row r="28" ht="15" customHeight="1" spans="1:10">
      <c r="A28" s="41"/>
      <c r="B28" s="26"/>
      <c r="C28" s="27"/>
      <c r="D28" s="208"/>
      <c r="E28" s="28"/>
      <c r="F28" s="31"/>
      <c r="G28" s="29"/>
      <c r="H28" s="29" t="str">
        <f t="shared" si="0"/>
        <v/>
      </c>
      <c r="I28" s="29" t="str">
        <f t="shared" si="1"/>
        <v/>
      </c>
      <c r="J28" s="41"/>
    </row>
    <row r="29" ht="15" customHeight="1" spans="1:10">
      <c r="A29" s="41"/>
      <c r="B29" s="26"/>
      <c r="C29" s="27"/>
      <c r="D29" s="208"/>
      <c r="E29" s="28"/>
      <c r="F29" s="31"/>
      <c r="G29" s="29"/>
      <c r="H29" s="29" t="str">
        <f t="shared" si="0"/>
        <v/>
      </c>
      <c r="I29" s="29" t="str">
        <f t="shared" si="1"/>
        <v/>
      </c>
      <c r="J29" s="41"/>
    </row>
    <row r="30" ht="15" customHeight="1" spans="1:10">
      <c r="A30" s="41"/>
      <c r="B30" s="26"/>
      <c r="C30" s="27"/>
      <c r="D30" s="208"/>
      <c r="E30" s="28"/>
      <c r="F30" s="31"/>
      <c r="G30" s="29"/>
      <c r="H30" s="29" t="str">
        <f t="shared" si="0"/>
        <v/>
      </c>
      <c r="I30" s="29" t="str">
        <f t="shared" si="1"/>
        <v/>
      </c>
      <c r="J30" s="41"/>
    </row>
    <row r="31" s="14" customFormat="1" ht="15" customHeight="1" spans="1:10">
      <c r="A31" s="32" t="s">
        <v>822</v>
      </c>
      <c r="B31" s="33"/>
      <c r="C31" s="34"/>
      <c r="D31" s="88"/>
      <c r="E31" s="35">
        <f>SUM(E7:E30)</f>
        <v>0</v>
      </c>
      <c r="F31" s="36">
        <f>SUM(F7:F30)</f>
        <v>0</v>
      </c>
      <c r="G31" s="37">
        <f>SUM(G7:G30)</f>
        <v>0</v>
      </c>
      <c r="H31" s="37" t="str">
        <f t="shared" si="0"/>
        <v/>
      </c>
      <c r="I31" s="37" t="str">
        <f t="shared" si="1"/>
        <v/>
      </c>
      <c r="J31" s="42"/>
    </row>
  </sheetData>
  <mergeCells count="3">
    <mergeCell ref="A2:J2"/>
    <mergeCell ref="A3:J3"/>
    <mergeCell ref="A31:B31"/>
  </mergeCells>
  <hyperlinks>
    <hyperlink ref="A1" location="索引目录!D26" display="返回索引页"/>
    <hyperlink ref="B1" location="流动资产汇总表!B26"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日&amp;C评估人员：&amp;R&amp;9共&amp;N页，第&amp;P页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38"/>
  <dimension ref="A1:K31"/>
  <sheetViews>
    <sheetView zoomScale="90" zoomScaleNormal="90" workbookViewId="0">
      <pane ySplit="6" topLeftCell="A16" activePane="bottomLeft" state="frozen"/>
      <selection/>
      <selection pane="bottomLeft" activeCell="H14" sqref="H14"/>
    </sheetView>
  </sheetViews>
  <sheetFormatPr defaultColWidth="9" defaultRowHeight="15.75" customHeight="1"/>
  <cols>
    <col min="1" max="1" width="7.625" style="15" customWidth="1"/>
    <col min="2" max="2" width="24.5" style="15" customWidth="1"/>
    <col min="3" max="3" width="9.75" style="15" customWidth="1"/>
    <col min="4" max="4" width="17.25" style="15" customWidth="1"/>
    <col min="5" max="5" width="16.125" style="15" hidden="1" customWidth="1" outlineLevel="1"/>
    <col min="6" max="6" width="15.75" style="15" customWidth="1" collapsed="1"/>
    <col min="7" max="7" width="15.5" style="15" customWidth="1"/>
    <col min="8" max="8" width="13.25" style="15" customWidth="1"/>
    <col min="9" max="9" width="8.25" style="15" customWidth="1"/>
    <col min="10" max="10" width="14.625" style="15" customWidth="1"/>
    <col min="11" max="16384" width="9" style="15"/>
  </cols>
  <sheetData>
    <row r="1" s="85" customFormat="1" ht="11.25" spans="1:10">
      <c r="A1" s="86" t="s">
        <v>268</v>
      </c>
      <c r="B1" s="86" t="s">
        <v>289</v>
      </c>
      <c r="C1" s="87"/>
      <c r="D1" s="87"/>
      <c r="E1" s="87"/>
      <c r="F1" s="87"/>
      <c r="G1" s="87"/>
      <c r="H1" s="87"/>
      <c r="I1" s="87"/>
      <c r="J1" s="87"/>
    </row>
    <row r="2" s="12" customFormat="1" ht="30" customHeight="1" spans="1:10">
      <c r="A2" s="19" t="s">
        <v>823</v>
      </c>
      <c r="B2" s="19"/>
      <c r="C2" s="19"/>
      <c r="D2" s="19"/>
      <c r="E2" s="19"/>
      <c r="F2" s="19"/>
      <c r="G2" s="19"/>
      <c r="H2" s="19"/>
      <c r="I2" s="19"/>
      <c r="J2" s="19"/>
    </row>
    <row r="3" ht="15" customHeight="1" spans="1:10">
      <c r="A3" s="20" t="str">
        <f>CONCATENATE(封面!D9,封面!F9,封面!G9,封面!H9,封面!I9,封面!J9,封面!K9)</f>
        <v>评估基准日：2024年9月30日</v>
      </c>
      <c r="B3" s="20"/>
      <c r="C3" s="20"/>
      <c r="D3" s="20"/>
      <c r="E3" s="20"/>
      <c r="F3" s="20"/>
      <c r="G3" s="38"/>
      <c r="H3" s="38"/>
      <c r="I3" s="38"/>
      <c r="J3" s="38"/>
    </row>
    <row r="4" ht="15" customHeight="1" spans="1:11">
      <c r="A4" s="20"/>
      <c r="B4" s="20"/>
      <c r="C4" s="20"/>
      <c r="D4" s="20"/>
      <c r="E4" s="20"/>
      <c r="F4" s="20"/>
      <c r="G4" s="38"/>
      <c r="H4" s="38"/>
      <c r="I4" s="38"/>
      <c r="J4" s="39" t="s">
        <v>824</v>
      </c>
      <c r="K4" s="40"/>
    </row>
    <row r="5" ht="15" customHeight="1" spans="1:10">
      <c r="A5" s="21" t="str">
        <f>封面!D7&amp;封面!F7</f>
        <v>被评估单位：杭州宏逸柳溪旅游发展有限公司</v>
      </c>
      <c r="J5" s="40" t="s">
        <v>292</v>
      </c>
    </row>
    <row r="6" s="13" customFormat="1" ht="19.9" customHeight="1" spans="1:10">
      <c r="A6" s="22" t="s">
        <v>293</v>
      </c>
      <c r="B6" s="22" t="s">
        <v>825</v>
      </c>
      <c r="C6" s="22" t="s">
        <v>372</v>
      </c>
      <c r="D6" s="22" t="s">
        <v>821</v>
      </c>
      <c r="E6" s="23" t="s">
        <v>298</v>
      </c>
      <c r="F6" s="24" t="s">
        <v>299</v>
      </c>
      <c r="G6" s="22" t="s">
        <v>300</v>
      </c>
      <c r="H6" s="22" t="s">
        <v>301</v>
      </c>
      <c r="I6" s="22" t="s">
        <v>302</v>
      </c>
      <c r="J6" s="22" t="s">
        <v>303</v>
      </c>
    </row>
    <row r="7" ht="15" customHeight="1" spans="1:10">
      <c r="A7" s="25"/>
      <c r="B7" s="26"/>
      <c r="C7" s="27"/>
      <c r="D7" s="26"/>
      <c r="E7" s="28"/>
      <c r="F7" s="207"/>
      <c r="G7" s="29"/>
      <c r="H7" s="67" t="str">
        <f>IF(OR(AND(F7=0,G7=0),G7=0),"",G7-F7)</f>
        <v/>
      </c>
      <c r="I7" s="67" t="str">
        <f>IF(ISERROR(H7/F7),"",H7/ABS(F7)*100)</f>
        <v/>
      </c>
      <c r="J7" s="41"/>
    </row>
    <row r="8" ht="15" customHeight="1" spans="1:10">
      <c r="A8" s="41"/>
      <c r="B8" s="26"/>
      <c r="C8" s="27"/>
      <c r="D8" s="208"/>
      <c r="E8" s="28"/>
      <c r="F8" s="31"/>
      <c r="G8" s="29"/>
      <c r="H8" s="29" t="str">
        <f t="shared" ref="H8:H31" si="0">IF(OR(AND(F8=0,G8=0),G8=0),"",G8-F8)</f>
        <v/>
      </c>
      <c r="I8" s="29" t="str">
        <f t="shared" ref="I8:I31" si="1">IF(ISERROR(H8/F8),"",H8/ABS(F8)*100)</f>
        <v/>
      </c>
      <c r="J8" s="41"/>
    </row>
    <row r="9" ht="15" customHeight="1" spans="1:10">
      <c r="A9" s="41"/>
      <c r="B9" s="26"/>
      <c r="C9" s="27"/>
      <c r="D9" s="208"/>
      <c r="E9" s="28"/>
      <c r="F9" s="31"/>
      <c r="G9" s="29"/>
      <c r="H9" s="29" t="str">
        <f t="shared" si="0"/>
        <v/>
      </c>
      <c r="I9" s="29" t="str">
        <f t="shared" si="1"/>
        <v/>
      </c>
      <c r="J9" s="41"/>
    </row>
    <row r="10" ht="15" customHeight="1" spans="1:10">
      <c r="A10" s="41"/>
      <c r="B10" s="26"/>
      <c r="C10" s="27"/>
      <c r="D10" s="208"/>
      <c r="E10" s="28"/>
      <c r="F10" s="31"/>
      <c r="G10" s="29"/>
      <c r="H10" s="29" t="str">
        <f t="shared" si="0"/>
        <v/>
      </c>
      <c r="I10" s="29" t="str">
        <f t="shared" si="1"/>
        <v/>
      </c>
      <c r="J10" s="41"/>
    </row>
    <row r="11" ht="15" customHeight="1" spans="1:10">
      <c r="A11" s="41"/>
      <c r="B11" s="26"/>
      <c r="C11" s="27"/>
      <c r="D11" s="208"/>
      <c r="E11" s="28"/>
      <c r="F11" s="31"/>
      <c r="G11" s="29"/>
      <c r="H11" s="29" t="str">
        <f t="shared" si="0"/>
        <v/>
      </c>
      <c r="I11" s="29" t="str">
        <f t="shared" si="1"/>
        <v/>
      </c>
      <c r="J11" s="41"/>
    </row>
    <row r="12" ht="15" customHeight="1" spans="1:10">
      <c r="A12" s="41"/>
      <c r="B12" s="26"/>
      <c r="C12" s="27"/>
      <c r="D12" s="208"/>
      <c r="E12" s="28"/>
      <c r="F12" s="31"/>
      <c r="G12" s="29"/>
      <c r="H12" s="29" t="str">
        <f t="shared" si="0"/>
        <v/>
      </c>
      <c r="I12" s="29" t="str">
        <f t="shared" si="1"/>
        <v/>
      </c>
      <c r="J12" s="41"/>
    </row>
    <row r="13" ht="15" customHeight="1" spans="1:10">
      <c r="A13" s="41"/>
      <c r="B13" s="26"/>
      <c r="C13" s="27"/>
      <c r="D13" s="208"/>
      <c r="E13" s="28"/>
      <c r="F13" s="31"/>
      <c r="G13" s="29"/>
      <c r="H13" s="29"/>
      <c r="I13" s="29"/>
      <c r="J13" s="41"/>
    </row>
    <row r="14" ht="15" customHeight="1" spans="1:10">
      <c r="A14" s="41"/>
      <c r="B14" s="26"/>
      <c r="C14" s="27"/>
      <c r="D14" s="208"/>
      <c r="E14" s="28"/>
      <c r="F14" s="31"/>
      <c r="G14" s="29"/>
      <c r="H14" s="29" t="str">
        <f t="shared" si="0"/>
        <v/>
      </c>
      <c r="I14" s="29" t="str">
        <f t="shared" si="1"/>
        <v/>
      </c>
      <c r="J14" s="41"/>
    </row>
    <row r="15" ht="15" customHeight="1" spans="1:10">
      <c r="A15" s="41"/>
      <c r="B15" s="26"/>
      <c r="C15" s="27"/>
      <c r="D15" s="208"/>
      <c r="E15" s="28"/>
      <c r="F15" s="31"/>
      <c r="G15" s="29"/>
      <c r="H15" s="29" t="str">
        <f t="shared" si="0"/>
        <v/>
      </c>
      <c r="I15" s="29" t="str">
        <f t="shared" si="1"/>
        <v/>
      </c>
      <c r="J15" s="41"/>
    </row>
    <row r="16" ht="15" customHeight="1" spans="1:10">
      <c r="A16" s="41"/>
      <c r="B16" s="26"/>
      <c r="C16" s="27"/>
      <c r="D16" s="208"/>
      <c r="E16" s="28"/>
      <c r="F16" s="31"/>
      <c r="G16" s="29"/>
      <c r="H16" s="29" t="str">
        <f t="shared" si="0"/>
        <v/>
      </c>
      <c r="I16" s="29" t="str">
        <f t="shared" si="1"/>
        <v/>
      </c>
      <c r="J16" s="41"/>
    </row>
    <row r="17" ht="15" customHeight="1" spans="1:10">
      <c r="A17" s="41"/>
      <c r="B17" s="26"/>
      <c r="C17" s="27"/>
      <c r="D17" s="208"/>
      <c r="E17" s="28"/>
      <c r="F17" s="31"/>
      <c r="G17" s="29"/>
      <c r="H17" s="29" t="str">
        <f t="shared" si="0"/>
        <v/>
      </c>
      <c r="I17" s="29" t="str">
        <f t="shared" si="1"/>
        <v/>
      </c>
      <c r="J17" s="41"/>
    </row>
    <row r="18" ht="15" customHeight="1" spans="1:10">
      <c r="A18" s="41"/>
      <c r="B18" s="26"/>
      <c r="C18" s="27"/>
      <c r="D18" s="208"/>
      <c r="E18" s="28"/>
      <c r="F18" s="31"/>
      <c r="G18" s="29"/>
      <c r="H18" s="29" t="str">
        <f t="shared" si="0"/>
        <v/>
      </c>
      <c r="I18" s="29" t="str">
        <f t="shared" si="1"/>
        <v/>
      </c>
      <c r="J18" s="41"/>
    </row>
    <row r="19" ht="15" customHeight="1" spans="1:10">
      <c r="A19" s="41"/>
      <c r="B19" s="26"/>
      <c r="C19" s="27"/>
      <c r="D19" s="208"/>
      <c r="E19" s="28"/>
      <c r="F19" s="31"/>
      <c r="G19" s="29"/>
      <c r="H19" s="29" t="str">
        <f t="shared" si="0"/>
        <v/>
      </c>
      <c r="I19" s="29" t="str">
        <f t="shared" si="1"/>
        <v/>
      </c>
      <c r="J19" s="41"/>
    </row>
    <row r="20" ht="15" customHeight="1" spans="1:10">
      <c r="A20" s="41"/>
      <c r="B20" s="26"/>
      <c r="C20" s="27"/>
      <c r="D20" s="208"/>
      <c r="E20" s="28"/>
      <c r="F20" s="31"/>
      <c r="G20" s="29"/>
      <c r="H20" s="29" t="str">
        <f t="shared" si="0"/>
        <v/>
      </c>
      <c r="I20" s="29" t="str">
        <f t="shared" si="1"/>
        <v/>
      </c>
      <c r="J20" s="41"/>
    </row>
    <row r="21" ht="15" customHeight="1" spans="1:10">
      <c r="A21" s="41"/>
      <c r="B21" s="26"/>
      <c r="C21" s="27"/>
      <c r="D21" s="208"/>
      <c r="E21" s="28"/>
      <c r="F21" s="31"/>
      <c r="G21" s="29"/>
      <c r="H21" s="29" t="str">
        <f t="shared" si="0"/>
        <v/>
      </c>
      <c r="I21" s="29" t="str">
        <f t="shared" si="1"/>
        <v/>
      </c>
      <c r="J21" s="41"/>
    </row>
    <row r="22" ht="15" customHeight="1" spans="1:10">
      <c r="A22" s="41"/>
      <c r="B22" s="26"/>
      <c r="C22" s="27"/>
      <c r="D22" s="208"/>
      <c r="E22" s="28"/>
      <c r="F22" s="31"/>
      <c r="G22" s="29"/>
      <c r="H22" s="29" t="str">
        <f t="shared" si="0"/>
        <v/>
      </c>
      <c r="I22" s="29" t="str">
        <f t="shared" si="1"/>
        <v/>
      </c>
      <c r="J22" s="41"/>
    </row>
    <row r="23" ht="15" customHeight="1" spans="1:10">
      <c r="A23" s="41"/>
      <c r="B23" s="26"/>
      <c r="C23" s="27"/>
      <c r="D23" s="208"/>
      <c r="E23" s="28"/>
      <c r="F23" s="31"/>
      <c r="G23" s="29"/>
      <c r="H23" s="29" t="str">
        <f t="shared" si="0"/>
        <v/>
      </c>
      <c r="I23" s="29" t="str">
        <f t="shared" si="1"/>
        <v/>
      </c>
      <c r="J23" s="41"/>
    </row>
    <row r="24" ht="15" customHeight="1" spans="1:10">
      <c r="A24" s="41"/>
      <c r="B24" s="26"/>
      <c r="C24" s="27"/>
      <c r="D24" s="208"/>
      <c r="E24" s="28"/>
      <c r="F24" s="31"/>
      <c r="G24" s="29"/>
      <c r="H24" s="29" t="str">
        <f t="shared" si="0"/>
        <v/>
      </c>
      <c r="I24" s="29" t="str">
        <f t="shared" si="1"/>
        <v/>
      </c>
      <c r="J24" s="41"/>
    </row>
    <row r="25" ht="15" customHeight="1" spans="1:10">
      <c r="A25" s="41"/>
      <c r="B25" s="26"/>
      <c r="C25" s="27"/>
      <c r="D25" s="208"/>
      <c r="E25" s="28"/>
      <c r="F25" s="31"/>
      <c r="G25" s="29"/>
      <c r="H25" s="29" t="str">
        <f t="shared" si="0"/>
        <v/>
      </c>
      <c r="I25" s="29" t="str">
        <f t="shared" si="1"/>
        <v/>
      </c>
      <c r="J25" s="41"/>
    </row>
    <row r="26" ht="15" customHeight="1" spans="1:10">
      <c r="A26" s="41"/>
      <c r="B26" s="26"/>
      <c r="C26" s="27"/>
      <c r="D26" s="208"/>
      <c r="E26" s="28"/>
      <c r="F26" s="31"/>
      <c r="G26" s="29"/>
      <c r="H26" s="29" t="str">
        <f t="shared" si="0"/>
        <v/>
      </c>
      <c r="I26" s="29" t="str">
        <f t="shared" si="1"/>
        <v/>
      </c>
      <c r="J26" s="41"/>
    </row>
    <row r="27" ht="15" customHeight="1" spans="1:10">
      <c r="A27" s="41"/>
      <c r="B27" s="26"/>
      <c r="C27" s="27"/>
      <c r="D27" s="208"/>
      <c r="E27" s="28"/>
      <c r="F27" s="31"/>
      <c r="G27" s="29"/>
      <c r="H27" s="29" t="str">
        <f t="shared" si="0"/>
        <v/>
      </c>
      <c r="I27" s="29" t="str">
        <f t="shared" si="1"/>
        <v/>
      </c>
      <c r="J27" s="41"/>
    </row>
    <row r="28" ht="15" customHeight="1" spans="1:10">
      <c r="A28" s="41"/>
      <c r="B28" s="26"/>
      <c r="C28" s="27"/>
      <c r="D28" s="208"/>
      <c r="E28" s="28"/>
      <c r="F28" s="31"/>
      <c r="G28" s="29"/>
      <c r="H28" s="29" t="str">
        <f t="shared" si="0"/>
        <v/>
      </c>
      <c r="I28" s="29" t="str">
        <f t="shared" si="1"/>
        <v/>
      </c>
      <c r="J28" s="41"/>
    </row>
    <row r="29" ht="15" customHeight="1" spans="1:10">
      <c r="A29" s="41"/>
      <c r="B29" s="26"/>
      <c r="C29" s="27"/>
      <c r="D29" s="208"/>
      <c r="E29" s="28"/>
      <c r="F29" s="31"/>
      <c r="G29" s="29"/>
      <c r="H29" s="29" t="str">
        <f t="shared" si="0"/>
        <v/>
      </c>
      <c r="I29" s="29" t="str">
        <f t="shared" si="1"/>
        <v/>
      </c>
      <c r="J29" s="41"/>
    </row>
    <row r="30" ht="15" customHeight="1" spans="1:10">
      <c r="A30" s="41"/>
      <c r="B30" s="26"/>
      <c r="C30" s="27"/>
      <c r="D30" s="208"/>
      <c r="E30" s="28"/>
      <c r="F30" s="31"/>
      <c r="G30" s="29"/>
      <c r="H30" s="29" t="str">
        <f t="shared" si="0"/>
        <v/>
      </c>
      <c r="I30" s="29" t="str">
        <f t="shared" si="1"/>
        <v/>
      </c>
      <c r="J30" s="41"/>
    </row>
    <row r="31" s="14" customFormat="1" ht="15" customHeight="1" spans="1:10">
      <c r="A31" s="32" t="s">
        <v>822</v>
      </c>
      <c r="B31" s="33"/>
      <c r="C31" s="34"/>
      <c r="D31" s="209"/>
      <c r="E31" s="35">
        <f>SUM(E7:E30)</f>
        <v>0</v>
      </c>
      <c r="F31" s="36">
        <f>SUM(F7:F30)</f>
        <v>0</v>
      </c>
      <c r="G31" s="37">
        <f>SUM(G7:G30)</f>
        <v>0</v>
      </c>
      <c r="H31" s="37" t="str">
        <f t="shared" si="0"/>
        <v/>
      </c>
      <c r="I31" s="37" t="str">
        <f t="shared" si="1"/>
        <v/>
      </c>
      <c r="J31" s="42"/>
    </row>
  </sheetData>
  <mergeCells count="3">
    <mergeCell ref="A2:J2"/>
    <mergeCell ref="A3:J3"/>
    <mergeCell ref="A31:B31"/>
  </mergeCells>
  <hyperlinks>
    <hyperlink ref="A1" location="索引目录!D26" display="返回索引页"/>
    <hyperlink ref="B1" location="流动资产汇总表!B26"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39"/>
  <dimension ref="A1:K30"/>
  <sheetViews>
    <sheetView zoomScale="90" zoomScaleNormal="90" workbookViewId="0">
      <pane ySplit="6" topLeftCell="A7" activePane="bottomLeft" state="frozen"/>
      <selection/>
      <selection pane="bottomLeft" activeCell="H14" sqref="H14"/>
    </sheetView>
  </sheetViews>
  <sheetFormatPr defaultColWidth="9" defaultRowHeight="15.75" customHeight="1"/>
  <cols>
    <col min="1" max="1" width="7.625" style="15" customWidth="1"/>
    <col min="2" max="2" width="23.25" style="15" customWidth="1"/>
    <col min="3" max="3" width="9.25" style="15" customWidth="1"/>
    <col min="4" max="4" width="15.5" style="15" customWidth="1"/>
    <col min="5" max="5" width="12.25" style="15" customWidth="1"/>
    <col min="6" max="6" width="13.5" style="15" hidden="1" customWidth="1" outlineLevel="1"/>
    <col min="7" max="7" width="13.5" style="15" customWidth="1" collapsed="1"/>
    <col min="8" max="8" width="13.5" style="15" customWidth="1"/>
    <col min="9" max="9" width="10.625" style="15" customWidth="1"/>
    <col min="10" max="10" width="8.25" style="15" customWidth="1"/>
    <col min="11" max="11" width="12.125" style="15" customWidth="1"/>
    <col min="12" max="16384" width="9" style="15"/>
  </cols>
  <sheetData>
    <row r="1" s="85" customFormat="1" ht="11.25" spans="1:11">
      <c r="A1" s="86" t="s">
        <v>268</v>
      </c>
      <c r="B1" s="86" t="s">
        <v>289</v>
      </c>
      <c r="C1" s="90"/>
      <c r="D1" s="90"/>
      <c r="E1" s="90"/>
      <c r="F1" s="87"/>
      <c r="G1" s="87"/>
      <c r="H1" s="87"/>
      <c r="I1" s="87"/>
      <c r="J1" s="87"/>
      <c r="K1" s="87"/>
    </row>
    <row r="2" s="12" customFormat="1" ht="30" customHeight="1" spans="1:11">
      <c r="A2" s="19" t="s">
        <v>826</v>
      </c>
      <c r="B2" s="19"/>
      <c r="C2" s="19"/>
      <c r="D2" s="19"/>
      <c r="E2" s="19"/>
      <c r="F2" s="19"/>
      <c r="G2" s="19"/>
      <c r="H2" s="19"/>
      <c r="I2" s="19"/>
      <c r="J2" s="19"/>
      <c r="K2" s="19"/>
    </row>
    <row r="3" ht="15" customHeight="1" spans="1:11">
      <c r="A3" s="20" t="str">
        <f>CONCATENATE(封面!D9,封面!F9,封面!G9,封面!H9,封面!I9,封面!J9,封面!K9)</f>
        <v>评估基准日：2024年9月30日</v>
      </c>
      <c r="B3" s="20"/>
      <c r="C3" s="20"/>
      <c r="D3" s="20"/>
      <c r="E3" s="20"/>
      <c r="F3" s="20"/>
      <c r="G3" s="20"/>
      <c r="H3" s="20"/>
      <c r="I3" s="20"/>
      <c r="J3" s="20"/>
      <c r="K3" s="20"/>
    </row>
    <row r="4" ht="15" customHeight="1" spans="1:11">
      <c r="A4" s="20"/>
      <c r="B4" s="20"/>
      <c r="C4" s="20"/>
      <c r="D4" s="20"/>
      <c r="E4" s="20"/>
      <c r="F4" s="20"/>
      <c r="G4" s="20"/>
      <c r="H4" s="20"/>
      <c r="I4" s="20"/>
      <c r="J4" s="20"/>
      <c r="K4" s="47" t="s">
        <v>827</v>
      </c>
    </row>
    <row r="5" ht="15" customHeight="1" spans="1:11">
      <c r="A5" s="21" t="str">
        <f>封面!D7&amp;封面!F7</f>
        <v>被评估单位：杭州宏逸柳溪旅游发展有限公司</v>
      </c>
      <c r="K5" s="40" t="s">
        <v>292</v>
      </c>
    </row>
    <row r="6" s="13" customFormat="1" ht="19.9" customHeight="1" spans="1:11">
      <c r="A6" s="22" t="s">
        <v>293</v>
      </c>
      <c r="B6" s="22" t="s">
        <v>825</v>
      </c>
      <c r="C6" s="22" t="s">
        <v>372</v>
      </c>
      <c r="D6" s="22" t="s">
        <v>821</v>
      </c>
      <c r="E6" s="22" t="s">
        <v>332</v>
      </c>
      <c r="F6" s="23" t="s">
        <v>298</v>
      </c>
      <c r="G6" s="24" t="s">
        <v>299</v>
      </c>
      <c r="H6" s="22" t="s">
        <v>300</v>
      </c>
      <c r="I6" s="22" t="s">
        <v>301</v>
      </c>
      <c r="J6" s="22" t="s">
        <v>302</v>
      </c>
      <c r="K6" s="22" t="s">
        <v>303</v>
      </c>
    </row>
    <row r="7" ht="15" customHeight="1" spans="1:11">
      <c r="A7" s="25"/>
      <c r="B7" s="26"/>
      <c r="C7" s="27"/>
      <c r="D7" s="26"/>
      <c r="E7" s="207"/>
      <c r="F7" s="28"/>
      <c r="G7" s="207"/>
      <c r="H7" s="29"/>
      <c r="I7" s="67" t="str">
        <f>IF(OR(AND(G7=0,H7=0),H7=0),"",H7-G7)</f>
        <v/>
      </c>
      <c r="J7" s="67" t="str">
        <f>IF(ISERROR(I7/G7),"",I7/ABS(G7)*100)</f>
        <v/>
      </c>
      <c r="K7" s="41"/>
    </row>
    <row r="8" ht="15" customHeight="1" spans="1:11">
      <c r="A8" s="25"/>
      <c r="B8" s="26"/>
      <c r="C8" s="27"/>
      <c r="D8" s="25"/>
      <c r="E8" s="207"/>
      <c r="F8" s="28"/>
      <c r="G8" s="31"/>
      <c r="H8" s="29"/>
      <c r="I8" s="29" t="str">
        <f t="shared" ref="I8:I30" si="0">IF(OR(AND(G8=0,H8=0),H8=0),"",H8-G8)</f>
        <v/>
      </c>
      <c r="J8" s="29" t="str">
        <f t="shared" ref="J8:J30" si="1">IF(ISERROR(I8/G8),"",I8/ABS(G8)*100)</f>
        <v/>
      </c>
      <c r="K8" s="41"/>
    </row>
    <row r="9" ht="15" customHeight="1" spans="1:11">
      <c r="A9" s="25"/>
      <c r="B9" s="26"/>
      <c r="C9" s="27"/>
      <c r="D9" s="26"/>
      <c r="E9" s="207"/>
      <c r="F9" s="28"/>
      <c r="G9" s="31"/>
      <c r="H9" s="29"/>
      <c r="I9" s="29" t="str">
        <f t="shared" si="0"/>
        <v/>
      </c>
      <c r="J9" s="29" t="str">
        <f t="shared" si="1"/>
        <v/>
      </c>
      <c r="K9" s="41"/>
    </row>
    <row r="10" ht="15" customHeight="1" spans="1:11">
      <c r="A10" s="25"/>
      <c r="B10" s="26"/>
      <c r="C10" s="27"/>
      <c r="D10" s="26"/>
      <c r="E10" s="207"/>
      <c r="F10" s="28"/>
      <c r="G10" s="31"/>
      <c r="H10" s="29"/>
      <c r="I10" s="29" t="str">
        <f t="shared" si="0"/>
        <v/>
      </c>
      <c r="J10" s="29" t="str">
        <f t="shared" si="1"/>
        <v/>
      </c>
      <c r="K10" s="41"/>
    </row>
    <row r="11" ht="15" customHeight="1" spans="1:11">
      <c r="A11" s="25"/>
      <c r="B11" s="26"/>
      <c r="C11" s="27"/>
      <c r="D11" s="26"/>
      <c r="E11" s="207"/>
      <c r="F11" s="28"/>
      <c r="G11" s="31"/>
      <c r="H11" s="29"/>
      <c r="I11" s="29" t="str">
        <f t="shared" si="0"/>
        <v/>
      </c>
      <c r="J11" s="29" t="str">
        <f t="shared" si="1"/>
        <v/>
      </c>
      <c r="K11" s="41"/>
    </row>
    <row r="12" ht="15" customHeight="1" spans="1:11">
      <c r="A12" s="25"/>
      <c r="B12" s="26"/>
      <c r="C12" s="27"/>
      <c r="D12" s="26"/>
      <c r="E12" s="207"/>
      <c r="F12" s="28"/>
      <c r="G12" s="31"/>
      <c r="H12" s="29"/>
      <c r="I12" s="29" t="str">
        <f t="shared" si="0"/>
        <v/>
      </c>
      <c r="J12" s="29" t="str">
        <f t="shared" si="1"/>
        <v/>
      </c>
      <c r="K12" s="41"/>
    </row>
    <row r="13" ht="15" customHeight="1" spans="1:11">
      <c r="A13" s="25"/>
      <c r="B13" s="26"/>
      <c r="C13" s="27"/>
      <c r="D13" s="26"/>
      <c r="E13" s="207"/>
      <c r="F13" s="28"/>
      <c r="G13" s="31"/>
      <c r="H13" s="29"/>
      <c r="I13" s="29" t="str">
        <f t="shared" si="0"/>
        <v/>
      </c>
      <c r="J13" s="29" t="str">
        <f t="shared" si="1"/>
        <v/>
      </c>
      <c r="K13" s="41"/>
    </row>
    <row r="14" ht="15" customHeight="1" spans="1:11">
      <c r="A14" s="25"/>
      <c r="B14" s="26"/>
      <c r="C14" s="27"/>
      <c r="D14" s="26"/>
      <c r="E14" s="207"/>
      <c r="F14" s="28"/>
      <c r="G14" s="31"/>
      <c r="H14" s="29"/>
      <c r="I14" s="29" t="str">
        <f t="shared" si="0"/>
        <v/>
      </c>
      <c r="J14" s="29" t="str">
        <f t="shared" si="1"/>
        <v/>
      </c>
      <c r="K14" s="41"/>
    </row>
    <row r="15" ht="15" customHeight="1" spans="1:11">
      <c r="A15" s="25"/>
      <c r="B15" s="26"/>
      <c r="C15" s="27"/>
      <c r="D15" s="26"/>
      <c r="E15" s="207"/>
      <c r="F15" s="28"/>
      <c r="G15" s="31"/>
      <c r="H15" s="29"/>
      <c r="I15" s="29" t="str">
        <f t="shared" si="0"/>
        <v/>
      </c>
      <c r="J15" s="29" t="str">
        <f t="shared" si="1"/>
        <v/>
      </c>
      <c r="K15" s="41"/>
    </row>
    <row r="16" ht="15" customHeight="1" spans="1:11">
      <c r="A16" s="25"/>
      <c r="B16" s="26"/>
      <c r="C16" s="27"/>
      <c r="D16" s="26"/>
      <c r="E16" s="207"/>
      <c r="F16" s="28"/>
      <c r="G16" s="31"/>
      <c r="H16" s="29"/>
      <c r="I16" s="29" t="str">
        <f t="shared" si="0"/>
        <v/>
      </c>
      <c r="J16" s="29" t="str">
        <f t="shared" si="1"/>
        <v/>
      </c>
      <c r="K16" s="41"/>
    </row>
    <row r="17" ht="15" customHeight="1" spans="1:11">
      <c r="A17" s="25"/>
      <c r="B17" s="26"/>
      <c r="C17" s="27"/>
      <c r="D17" s="26"/>
      <c r="E17" s="207"/>
      <c r="F17" s="28"/>
      <c r="G17" s="31"/>
      <c r="H17" s="29"/>
      <c r="I17" s="29" t="str">
        <f t="shared" si="0"/>
        <v/>
      </c>
      <c r="J17" s="29" t="str">
        <f t="shared" si="1"/>
        <v/>
      </c>
      <c r="K17" s="41"/>
    </row>
    <row r="18" ht="15" customHeight="1" spans="1:11">
      <c r="A18" s="25"/>
      <c r="B18" s="26"/>
      <c r="C18" s="27"/>
      <c r="D18" s="26"/>
      <c r="E18" s="207"/>
      <c r="F18" s="28"/>
      <c r="G18" s="31"/>
      <c r="H18" s="29"/>
      <c r="I18" s="29" t="str">
        <f t="shared" si="0"/>
        <v/>
      </c>
      <c r="J18" s="29" t="str">
        <f t="shared" si="1"/>
        <v/>
      </c>
      <c r="K18" s="41"/>
    </row>
    <row r="19" ht="15" customHeight="1" spans="1:11">
      <c r="A19" s="25"/>
      <c r="B19" s="26"/>
      <c r="C19" s="27"/>
      <c r="D19" s="26"/>
      <c r="E19" s="207"/>
      <c r="F19" s="28"/>
      <c r="G19" s="31"/>
      <c r="H19" s="29"/>
      <c r="I19" s="29" t="str">
        <f t="shared" si="0"/>
        <v/>
      </c>
      <c r="J19" s="29" t="str">
        <f t="shared" si="1"/>
        <v/>
      </c>
      <c r="K19" s="41"/>
    </row>
    <row r="20" ht="15" customHeight="1" spans="1:11">
      <c r="A20" s="25"/>
      <c r="B20" s="26"/>
      <c r="C20" s="27"/>
      <c r="D20" s="26"/>
      <c r="E20" s="207"/>
      <c r="F20" s="28"/>
      <c r="G20" s="31"/>
      <c r="H20" s="29"/>
      <c r="I20" s="29" t="str">
        <f t="shared" si="0"/>
        <v/>
      </c>
      <c r="J20" s="29" t="str">
        <f t="shared" si="1"/>
        <v/>
      </c>
      <c r="K20" s="41"/>
    </row>
    <row r="21" ht="15" customHeight="1" spans="1:11">
      <c r="A21" s="25"/>
      <c r="B21" s="26"/>
      <c r="C21" s="27"/>
      <c r="D21" s="26"/>
      <c r="E21" s="207"/>
      <c r="F21" s="28"/>
      <c r="G21" s="31"/>
      <c r="H21" s="29"/>
      <c r="I21" s="29" t="str">
        <f t="shared" si="0"/>
        <v/>
      </c>
      <c r="J21" s="29" t="str">
        <f t="shared" si="1"/>
        <v/>
      </c>
      <c r="K21" s="41"/>
    </row>
    <row r="22" ht="15" customHeight="1" spans="1:11">
      <c r="A22" s="25"/>
      <c r="B22" s="26"/>
      <c r="C22" s="27"/>
      <c r="D22" s="26"/>
      <c r="E22" s="207"/>
      <c r="F22" s="28"/>
      <c r="G22" s="31"/>
      <c r="H22" s="29"/>
      <c r="I22" s="29" t="str">
        <f t="shared" si="0"/>
        <v/>
      </c>
      <c r="J22" s="29" t="str">
        <f t="shared" si="1"/>
        <v/>
      </c>
      <c r="K22" s="41"/>
    </row>
    <row r="23" ht="15" customHeight="1" spans="1:11">
      <c r="A23" s="25"/>
      <c r="B23" s="26"/>
      <c r="C23" s="27"/>
      <c r="D23" s="26"/>
      <c r="E23" s="207"/>
      <c r="F23" s="28"/>
      <c r="G23" s="31"/>
      <c r="H23" s="29"/>
      <c r="I23" s="29" t="str">
        <f t="shared" si="0"/>
        <v/>
      </c>
      <c r="J23" s="29" t="str">
        <f t="shared" si="1"/>
        <v/>
      </c>
      <c r="K23" s="41"/>
    </row>
    <row r="24" ht="15" customHeight="1" spans="1:11">
      <c r="A24" s="25"/>
      <c r="B24" s="26"/>
      <c r="C24" s="27"/>
      <c r="D24" s="26"/>
      <c r="E24" s="207"/>
      <c r="F24" s="28"/>
      <c r="G24" s="31"/>
      <c r="H24" s="29"/>
      <c r="I24" s="29" t="str">
        <f t="shared" si="0"/>
        <v/>
      </c>
      <c r="J24" s="29" t="str">
        <f t="shared" si="1"/>
        <v/>
      </c>
      <c r="K24" s="41"/>
    </row>
    <row r="25" ht="15" customHeight="1" spans="1:11">
      <c r="A25" s="25"/>
      <c r="B25" s="26"/>
      <c r="C25" s="27"/>
      <c r="D25" s="26"/>
      <c r="E25" s="207"/>
      <c r="F25" s="28"/>
      <c r="G25" s="31"/>
      <c r="H25" s="29"/>
      <c r="I25" s="29" t="str">
        <f t="shared" si="0"/>
        <v/>
      </c>
      <c r="J25" s="29" t="str">
        <f t="shared" si="1"/>
        <v/>
      </c>
      <c r="K25" s="41"/>
    </row>
    <row r="26" ht="15" customHeight="1" spans="1:11">
      <c r="A26" s="25"/>
      <c r="B26" s="26"/>
      <c r="C26" s="27"/>
      <c r="D26" s="26"/>
      <c r="E26" s="207"/>
      <c r="F26" s="28"/>
      <c r="G26" s="31"/>
      <c r="H26" s="29"/>
      <c r="I26" s="29" t="str">
        <f t="shared" si="0"/>
        <v/>
      </c>
      <c r="J26" s="29" t="str">
        <f t="shared" si="1"/>
        <v/>
      </c>
      <c r="K26" s="41"/>
    </row>
    <row r="27" ht="15" customHeight="1" spans="1:11">
      <c r="A27" s="25"/>
      <c r="B27" s="26"/>
      <c r="C27" s="27"/>
      <c r="D27" s="26"/>
      <c r="E27" s="207"/>
      <c r="F27" s="28"/>
      <c r="G27" s="31"/>
      <c r="H27" s="29"/>
      <c r="I27" s="29" t="str">
        <f t="shared" si="0"/>
        <v/>
      </c>
      <c r="J27" s="29" t="str">
        <f t="shared" si="1"/>
        <v/>
      </c>
      <c r="K27" s="41"/>
    </row>
    <row r="28" ht="15" customHeight="1" spans="1:11">
      <c r="A28" s="25"/>
      <c r="B28" s="26"/>
      <c r="C28" s="27"/>
      <c r="D28" s="26"/>
      <c r="E28" s="207"/>
      <c r="F28" s="28"/>
      <c r="G28" s="31"/>
      <c r="H28" s="29"/>
      <c r="I28" s="29" t="str">
        <f t="shared" si="0"/>
        <v/>
      </c>
      <c r="J28" s="29" t="str">
        <f t="shared" si="1"/>
        <v/>
      </c>
      <c r="K28" s="41"/>
    </row>
    <row r="29" ht="15" customHeight="1" spans="1:11">
      <c r="A29" s="25"/>
      <c r="B29" s="26"/>
      <c r="C29" s="27"/>
      <c r="D29" s="26"/>
      <c r="E29" s="207"/>
      <c r="F29" s="28"/>
      <c r="G29" s="31"/>
      <c r="H29" s="29"/>
      <c r="I29" s="29" t="str">
        <f t="shared" si="0"/>
        <v/>
      </c>
      <c r="J29" s="29" t="str">
        <f t="shared" si="1"/>
        <v/>
      </c>
      <c r="K29" s="41"/>
    </row>
    <row r="30" s="14" customFormat="1" ht="15" customHeight="1" spans="1:11">
      <c r="A30" s="32" t="s">
        <v>822</v>
      </c>
      <c r="B30" s="33"/>
      <c r="C30" s="34"/>
      <c r="D30" s="22"/>
      <c r="E30" s="36">
        <f>SUM(E7:E29)</f>
        <v>0</v>
      </c>
      <c r="F30" s="35">
        <f>SUM(F7:F29)</f>
        <v>0</v>
      </c>
      <c r="G30" s="36">
        <f>SUM(G7:G29)</f>
        <v>0</v>
      </c>
      <c r="H30" s="37">
        <f>SUM(H7:H29)</f>
        <v>0</v>
      </c>
      <c r="I30" s="37" t="str">
        <f t="shared" si="0"/>
        <v/>
      </c>
      <c r="J30" s="37" t="str">
        <f t="shared" si="1"/>
        <v/>
      </c>
      <c r="K30" s="42"/>
    </row>
  </sheetData>
  <mergeCells count="3">
    <mergeCell ref="A2:K2"/>
    <mergeCell ref="A3:K3"/>
    <mergeCell ref="A30:B30"/>
  </mergeCells>
  <hyperlinks>
    <hyperlink ref="A1" location="索引目录!D27" display="返回索引页"/>
    <hyperlink ref="B1" location="流动资产汇总表!B27"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O31"/>
  <sheetViews>
    <sheetView zoomScale="90" zoomScaleNormal="90" workbookViewId="0">
      <pane ySplit="6" topLeftCell="A13" activePane="bottomLeft" state="frozen"/>
      <selection/>
      <selection pane="bottomLeft" activeCell="J53" sqref="J53"/>
    </sheetView>
  </sheetViews>
  <sheetFormatPr defaultColWidth="9" defaultRowHeight="15.75" customHeight="1"/>
  <cols>
    <col min="1" max="1" width="5.875" style="15" customWidth="1"/>
    <col min="2" max="2" width="15.625" style="15" customWidth="1"/>
    <col min="3" max="3" width="8.25" style="15" customWidth="1"/>
    <col min="4" max="5" width="9.125" style="15" customWidth="1"/>
    <col min="6" max="6" width="9.875" style="15" customWidth="1"/>
    <col min="7" max="7" width="11.25" style="15" customWidth="1"/>
    <col min="8" max="8" width="11.5" style="15" customWidth="1"/>
    <col min="9" max="9" width="12.625" style="15" hidden="1" customWidth="1" outlineLevel="1"/>
    <col min="10" max="10" width="13" style="15" customWidth="1" collapsed="1"/>
    <col min="11" max="11" width="13" style="15" customWidth="1"/>
    <col min="12" max="12" width="8.5" style="15" customWidth="1"/>
    <col min="13" max="13" width="8.25" style="15" customWidth="1"/>
    <col min="14" max="14" width="6.25" style="15" customWidth="1"/>
    <col min="15" max="16384" width="9" style="15"/>
  </cols>
  <sheetData>
    <row r="1" s="85" customFormat="1" ht="11.25" spans="1:14">
      <c r="A1" s="86" t="s">
        <v>268</v>
      </c>
      <c r="B1" s="86" t="s">
        <v>289</v>
      </c>
      <c r="C1" s="87"/>
      <c r="D1" s="87"/>
      <c r="E1" s="87"/>
      <c r="F1" s="87"/>
      <c r="G1" s="87"/>
      <c r="H1" s="87"/>
      <c r="I1" s="87"/>
      <c r="J1" s="87"/>
      <c r="K1" s="87"/>
      <c r="L1" s="87"/>
      <c r="M1" s="87"/>
      <c r="N1" s="87"/>
    </row>
    <row r="2" s="12" customFormat="1" ht="30" customHeight="1" spans="1:14">
      <c r="A2" s="19" t="s">
        <v>828</v>
      </c>
      <c r="B2" s="19"/>
      <c r="C2" s="19"/>
      <c r="D2" s="19"/>
      <c r="E2" s="19"/>
      <c r="F2" s="19"/>
      <c r="G2" s="19"/>
      <c r="H2" s="19"/>
      <c r="I2" s="19"/>
      <c r="J2" s="19"/>
      <c r="K2" s="19"/>
      <c r="L2" s="19"/>
      <c r="M2" s="19"/>
      <c r="N2" s="19"/>
    </row>
    <row r="3" ht="15" customHeight="1" spans="1:15">
      <c r="A3" s="20" t="str">
        <f>CONCATENATE(封面!D9,封面!F9,封面!G9,封面!H9,封面!I9,封面!J9,封面!K9)</f>
        <v>评估基准日：2024年9月30日</v>
      </c>
      <c r="B3" s="20"/>
      <c r="C3" s="20"/>
      <c r="D3" s="20"/>
      <c r="E3" s="20"/>
      <c r="F3" s="20"/>
      <c r="G3" s="20"/>
      <c r="H3" s="20"/>
      <c r="I3" s="20"/>
      <c r="J3" s="20"/>
      <c r="K3" s="38"/>
      <c r="L3" s="38"/>
      <c r="M3" s="38"/>
      <c r="N3" s="38"/>
      <c r="O3" s="38"/>
    </row>
    <row r="4" ht="15" customHeight="1" spans="1:15">
      <c r="A4" s="20"/>
      <c r="B4" s="20"/>
      <c r="C4" s="20"/>
      <c r="D4" s="20"/>
      <c r="E4" s="20"/>
      <c r="F4" s="20"/>
      <c r="G4" s="20"/>
      <c r="H4" s="20"/>
      <c r="I4" s="20"/>
      <c r="J4" s="20"/>
      <c r="K4" s="38"/>
      <c r="L4" s="39"/>
      <c r="M4" s="38"/>
      <c r="N4" s="39" t="s">
        <v>829</v>
      </c>
      <c r="O4" s="38"/>
    </row>
    <row r="5" ht="15" customHeight="1" spans="1:14">
      <c r="A5" s="21" t="str">
        <f>封面!D7&amp;封面!F7</f>
        <v>被评估单位：杭州宏逸柳溪旅游发展有限公司</v>
      </c>
      <c r="N5" s="40" t="s">
        <v>292</v>
      </c>
    </row>
    <row r="6" s="13" customFormat="1" ht="19.9" customHeight="1" spans="1:14">
      <c r="A6" s="22" t="s">
        <v>293</v>
      </c>
      <c r="B6" s="22" t="s">
        <v>328</v>
      </c>
      <c r="C6" s="22" t="s">
        <v>830</v>
      </c>
      <c r="D6" s="22" t="s">
        <v>339</v>
      </c>
      <c r="E6" s="22" t="s">
        <v>831</v>
      </c>
      <c r="F6" s="22" t="s">
        <v>340</v>
      </c>
      <c r="G6" s="22" t="s">
        <v>832</v>
      </c>
      <c r="H6" s="53" t="s">
        <v>833</v>
      </c>
      <c r="I6" s="22" t="s">
        <v>298</v>
      </c>
      <c r="J6" s="53" t="s">
        <v>299</v>
      </c>
      <c r="K6" s="22" t="s">
        <v>300</v>
      </c>
      <c r="L6" s="22" t="s">
        <v>301</v>
      </c>
      <c r="M6" s="22" t="s">
        <v>302</v>
      </c>
      <c r="N6" s="22" t="s">
        <v>303</v>
      </c>
    </row>
    <row r="7" ht="15" customHeight="1" spans="1:14">
      <c r="A7" s="25"/>
      <c r="B7" s="26"/>
      <c r="C7" s="26"/>
      <c r="D7" s="27"/>
      <c r="E7" s="27"/>
      <c r="F7" s="25"/>
      <c r="G7" s="29"/>
      <c r="H7" s="29"/>
      <c r="I7" s="29"/>
      <c r="J7" s="29"/>
      <c r="K7" s="29"/>
      <c r="L7" s="31" t="str">
        <f>IF(OR(AND(J7=0,K7=0),K7=0),"",K7-J7)</f>
        <v/>
      </c>
      <c r="M7" s="68" t="str">
        <f>IF(ISERROR(L7/J7),"",L7/ABS(J7)*100)</f>
        <v/>
      </c>
      <c r="N7" s="41"/>
    </row>
    <row r="8" ht="15" customHeight="1" spans="1:14">
      <c r="A8" s="25"/>
      <c r="B8" s="26"/>
      <c r="C8" s="26"/>
      <c r="D8" s="27"/>
      <c r="E8" s="27"/>
      <c r="F8" s="25"/>
      <c r="G8" s="29"/>
      <c r="H8" s="29"/>
      <c r="I8" s="29"/>
      <c r="J8" s="29"/>
      <c r="K8" s="29"/>
      <c r="L8" s="29" t="str">
        <f t="shared" ref="L8:L31" si="0">IF(OR(AND(J8=0,K8=0),K8=0),"",K8-J8)</f>
        <v/>
      </c>
      <c r="M8" s="29" t="str">
        <f t="shared" ref="M8:M31" si="1">IF(ISERROR(L8/J8),"",L8/ABS(J8)*100)</f>
        <v/>
      </c>
      <c r="N8" s="41"/>
    </row>
    <row r="9" ht="15" customHeight="1" spans="1:14">
      <c r="A9" s="25"/>
      <c r="B9" s="26"/>
      <c r="C9" s="26"/>
      <c r="D9" s="27"/>
      <c r="E9" s="27"/>
      <c r="F9" s="25"/>
      <c r="G9" s="29"/>
      <c r="H9" s="29"/>
      <c r="I9" s="29"/>
      <c r="J9" s="29"/>
      <c r="K9" s="29"/>
      <c r="L9" s="29" t="str">
        <f t="shared" si="0"/>
        <v/>
      </c>
      <c r="M9" s="29" t="str">
        <f t="shared" si="1"/>
        <v/>
      </c>
      <c r="N9" s="41"/>
    </row>
    <row r="10" ht="15" customHeight="1" spans="1:14">
      <c r="A10" s="25"/>
      <c r="B10" s="26"/>
      <c r="C10" s="26"/>
      <c r="D10" s="27"/>
      <c r="E10" s="27"/>
      <c r="F10" s="25"/>
      <c r="G10" s="29"/>
      <c r="H10" s="29"/>
      <c r="I10" s="29"/>
      <c r="J10" s="29"/>
      <c r="K10" s="29"/>
      <c r="L10" s="29" t="str">
        <f t="shared" si="0"/>
        <v/>
      </c>
      <c r="M10" s="29" t="str">
        <f t="shared" si="1"/>
        <v/>
      </c>
      <c r="N10" s="41"/>
    </row>
    <row r="11" ht="15" customHeight="1" spans="1:14">
      <c r="A11" s="25"/>
      <c r="B11" s="26"/>
      <c r="C11" s="26"/>
      <c r="D11" s="27"/>
      <c r="E11" s="27"/>
      <c r="F11" s="25"/>
      <c r="G11" s="29"/>
      <c r="H11" s="29"/>
      <c r="I11" s="29"/>
      <c r="J11" s="29"/>
      <c r="K11" s="29"/>
      <c r="L11" s="29" t="str">
        <f t="shared" si="0"/>
        <v/>
      </c>
      <c r="M11" s="29" t="str">
        <f t="shared" si="1"/>
        <v/>
      </c>
      <c r="N11" s="41"/>
    </row>
    <row r="12" ht="15" customHeight="1" spans="1:14">
      <c r="A12" s="25"/>
      <c r="B12" s="26"/>
      <c r="C12" s="26"/>
      <c r="D12" s="27"/>
      <c r="E12" s="27"/>
      <c r="F12" s="25"/>
      <c r="G12" s="29"/>
      <c r="H12" s="29"/>
      <c r="I12" s="29"/>
      <c r="J12" s="29"/>
      <c r="K12" s="29"/>
      <c r="L12" s="29" t="str">
        <f t="shared" si="0"/>
        <v/>
      </c>
      <c r="M12" s="29" t="str">
        <f t="shared" si="1"/>
        <v/>
      </c>
      <c r="N12" s="41"/>
    </row>
    <row r="13" ht="15" customHeight="1" spans="1:14">
      <c r="A13" s="25"/>
      <c r="B13" s="26"/>
      <c r="C13" s="26"/>
      <c r="D13" s="27"/>
      <c r="E13" s="27"/>
      <c r="F13" s="25"/>
      <c r="G13" s="29"/>
      <c r="H13" s="29"/>
      <c r="I13" s="29"/>
      <c r="J13" s="29"/>
      <c r="K13" s="29"/>
      <c r="L13" s="29" t="str">
        <f t="shared" si="0"/>
        <v/>
      </c>
      <c r="M13" s="29" t="str">
        <f t="shared" si="1"/>
        <v/>
      </c>
      <c r="N13" s="41"/>
    </row>
    <row r="14" ht="15" customHeight="1" spans="1:14">
      <c r="A14" s="25"/>
      <c r="B14" s="26"/>
      <c r="C14" s="26"/>
      <c r="D14" s="27"/>
      <c r="E14" s="27"/>
      <c r="F14" s="25"/>
      <c r="G14" s="29"/>
      <c r="H14" s="29"/>
      <c r="I14" s="29"/>
      <c r="J14" s="29"/>
      <c r="K14" s="29"/>
      <c r="L14" s="29" t="str">
        <f t="shared" si="0"/>
        <v/>
      </c>
      <c r="M14" s="29" t="str">
        <f t="shared" si="1"/>
        <v/>
      </c>
      <c r="N14" s="41"/>
    </row>
    <row r="15" ht="15" customHeight="1" spans="1:14">
      <c r="A15" s="25"/>
      <c r="B15" s="26"/>
      <c r="C15" s="26"/>
      <c r="D15" s="27"/>
      <c r="E15" s="27"/>
      <c r="F15" s="25"/>
      <c r="G15" s="29"/>
      <c r="H15" s="29"/>
      <c r="I15" s="29"/>
      <c r="J15" s="29"/>
      <c r="K15" s="29"/>
      <c r="L15" s="29" t="str">
        <f t="shared" si="0"/>
        <v/>
      </c>
      <c r="M15" s="29" t="str">
        <f t="shared" si="1"/>
        <v/>
      </c>
      <c r="N15" s="41"/>
    </row>
    <row r="16" ht="15" customHeight="1" spans="1:14">
      <c r="A16" s="25"/>
      <c r="B16" s="26"/>
      <c r="C16" s="26"/>
      <c r="D16" s="27"/>
      <c r="E16" s="27"/>
      <c r="F16" s="25"/>
      <c r="G16" s="29"/>
      <c r="H16" s="29"/>
      <c r="I16" s="29"/>
      <c r="J16" s="29"/>
      <c r="K16" s="29"/>
      <c r="L16" s="29" t="str">
        <f t="shared" si="0"/>
        <v/>
      </c>
      <c r="M16" s="29" t="str">
        <f t="shared" si="1"/>
        <v/>
      </c>
      <c r="N16" s="41"/>
    </row>
    <row r="17" ht="15" customHeight="1" spans="1:14">
      <c r="A17" s="25"/>
      <c r="B17" s="26"/>
      <c r="C17" s="26"/>
      <c r="D17" s="27"/>
      <c r="E17" s="27"/>
      <c r="F17" s="25"/>
      <c r="G17" s="29"/>
      <c r="H17" s="29"/>
      <c r="I17" s="29"/>
      <c r="J17" s="29"/>
      <c r="K17" s="29"/>
      <c r="L17" s="29" t="str">
        <f t="shared" si="0"/>
        <v/>
      </c>
      <c r="M17" s="29" t="str">
        <f t="shared" si="1"/>
        <v/>
      </c>
      <c r="N17" s="41"/>
    </row>
    <row r="18" ht="15" customHeight="1" spans="1:14">
      <c r="A18" s="25"/>
      <c r="B18" s="26"/>
      <c r="C18" s="26"/>
      <c r="D18" s="27"/>
      <c r="E18" s="27"/>
      <c r="F18" s="25"/>
      <c r="G18" s="29"/>
      <c r="H18" s="29"/>
      <c r="I18" s="29"/>
      <c r="J18" s="29"/>
      <c r="K18" s="29"/>
      <c r="L18" s="29" t="str">
        <f t="shared" si="0"/>
        <v/>
      </c>
      <c r="M18" s="29" t="str">
        <f t="shared" si="1"/>
        <v/>
      </c>
      <c r="N18" s="41"/>
    </row>
    <row r="19" ht="15" customHeight="1" spans="1:14">
      <c r="A19" s="25"/>
      <c r="B19" s="26"/>
      <c r="C19" s="26"/>
      <c r="D19" s="27"/>
      <c r="E19" s="27"/>
      <c r="F19" s="25"/>
      <c r="G19" s="29"/>
      <c r="H19" s="29"/>
      <c r="I19" s="29"/>
      <c r="J19" s="29"/>
      <c r="K19" s="29"/>
      <c r="L19" s="29" t="str">
        <f t="shared" si="0"/>
        <v/>
      </c>
      <c r="M19" s="29" t="str">
        <f t="shared" si="1"/>
        <v/>
      </c>
      <c r="N19" s="41"/>
    </row>
    <row r="20" ht="15" customHeight="1" spans="1:14">
      <c r="A20" s="25"/>
      <c r="B20" s="26"/>
      <c r="C20" s="26"/>
      <c r="D20" s="27"/>
      <c r="E20" s="27"/>
      <c r="F20" s="25"/>
      <c r="G20" s="29"/>
      <c r="H20" s="29"/>
      <c r="I20" s="29"/>
      <c r="J20" s="29"/>
      <c r="K20" s="29"/>
      <c r="L20" s="29" t="str">
        <f t="shared" si="0"/>
        <v/>
      </c>
      <c r="M20" s="29" t="str">
        <f t="shared" si="1"/>
        <v/>
      </c>
      <c r="N20" s="41"/>
    </row>
    <row r="21" ht="15" customHeight="1" spans="1:14">
      <c r="A21" s="25"/>
      <c r="B21" s="26"/>
      <c r="C21" s="26"/>
      <c r="D21" s="27"/>
      <c r="E21" s="27"/>
      <c r="F21" s="25"/>
      <c r="G21" s="29"/>
      <c r="H21" s="29"/>
      <c r="I21" s="29"/>
      <c r="J21" s="29"/>
      <c r="K21" s="29"/>
      <c r="L21" s="29" t="str">
        <f t="shared" si="0"/>
        <v/>
      </c>
      <c r="M21" s="29" t="str">
        <f t="shared" si="1"/>
        <v/>
      </c>
      <c r="N21" s="41"/>
    </row>
    <row r="22" ht="15" customHeight="1" spans="1:14">
      <c r="A22" s="25"/>
      <c r="B22" s="26"/>
      <c r="C22" s="26"/>
      <c r="D22" s="27"/>
      <c r="E22" s="27"/>
      <c r="F22" s="25"/>
      <c r="G22" s="29"/>
      <c r="H22" s="29"/>
      <c r="I22" s="29"/>
      <c r="J22" s="29"/>
      <c r="K22" s="29"/>
      <c r="L22" s="29" t="str">
        <f t="shared" si="0"/>
        <v/>
      </c>
      <c r="M22" s="29" t="str">
        <f t="shared" si="1"/>
        <v/>
      </c>
      <c r="N22" s="41"/>
    </row>
    <row r="23" ht="15" customHeight="1" spans="1:14">
      <c r="A23" s="25"/>
      <c r="B23" s="26"/>
      <c r="C23" s="26"/>
      <c r="D23" s="27"/>
      <c r="E23" s="27"/>
      <c r="F23" s="25"/>
      <c r="G23" s="29"/>
      <c r="H23" s="29"/>
      <c r="I23" s="29"/>
      <c r="J23" s="29"/>
      <c r="K23" s="29"/>
      <c r="L23" s="29" t="str">
        <f t="shared" si="0"/>
        <v/>
      </c>
      <c r="M23" s="29" t="str">
        <f t="shared" si="1"/>
        <v/>
      </c>
      <c r="N23" s="41"/>
    </row>
    <row r="24" ht="15" customHeight="1" spans="1:14">
      <c r="A24" s="25"/>
      <c r="B24" s="26"/>
      <c r="C24" s="26"/>
      <c r="D24" s="27"/>
      <c r="E24" s="27"/>
      <c r="F24" s="25"/>
      <c r="G24" s="29"/>
      <c r="H24" s="29"/>
      <c r="I24" s="29"/>
      <c r="J24" s="29"/>
      <c r="K24" s="29"/>
      <c r="L24" s="29" t="str">
        <f t="shared" si="0"/>
        <v/>
      </c>
      <c r="M24" s="29" t="str">
        <f t="shared" si="1"/>
        <v/>
      </c>
      <c r="N24" s="41"/>
    </row>
    <row r="25" ht="15" customHeight="1" spans="1:14">
      <c r="A25" s="25"/>
      <c r="B25" s="26"/>
      <c r="C25" s="26"/>
      <c r="D25" s="27"/>
      <c r="E25" s="27"/>
      <c r="F25" s="25"/>
      <c r="G25" s="29"/>
      <c r="H25" s="29"/>
      <c r="I25" s="29"/>
      <c r="J25" s="29"/>
      <c r="K25" s="29"/>
      <c r="L25" s="29" t="str">
        <f t="shared" si="0"/>
        <v/>
      </c>
      <c r="M25" s="29" t="str">
        <f t="shared" si="1"/>
        <v/>
      </c>
      <c r="N25" s="41"/>
    </row>
    <row r="26" ht="15" customHeight="1" spans="1:14">
      <c r="A26" s="25"/>
      <c r="B26" s="26"/>
      <c r="C26" s="26"/>
      <c r="D26" s="27"/>
      <c r="E26" s="27"/>
      <c r="F26" s="25"/>
      <c r="G26" s="29"/>
      <c r="H26" s="29"/>
      <c r="I26" s="29"/>
      <c r="J26" s="29"/>
      <c r="K26" s="29"/>
      <c r="L26" s="29" t="str">
        <f t="shared" si="0"/>
        <v/>
      </c>
      <c r="M26" s="29" t="str">
        <f t="shared" si="1"/>
        <v/>
      </c>
      <c r="N26" s="41"/>
    </row>
    <row r="27" ht="15" customHeight="1" spans="1:14">
      <c r="A27" s="25"/>
      <c r="B27" s="26"/>
      <c r="C27" s="26"/>
      <c r="D27" s="27"/>
      <c r="E27" s="27"/>
      <c r="F27" s="25"/>
      <c r="G27" s="29"/>
      <c r="H27" s="29"/>
      <c r="I27" s="29"/>
      <c r="J27" s="29"/>
      <c r="K27" s="29"/>
      <c r="L27" s="29" t="str">
        <f t="shared" si="0"/>
        <v/>
      </c>
      <c r="M27" s="29" t="str">
        <f t="shared" si="1"/>
        <v/>
      </c>
      <c r="N27" s="41"/>
    </row>
    <row r="28" s="14" customFormat="1" ht="15" customHeight="1" spans="1:14">
      <c r="A28" s="104" t="s">
        <v>361</v>
      </c>
      <c r="B28" s="104"/>
      <c r="C28" s="22"/>
      <c r="D28" s="88"/>
      <c r="E28" s="88"/>
      <c r="F28" s="22"/>
      <c r="G28" s="22"/>
      <c r="H28" s="22"/>
      <c r="I28" s="37">
        <f>SUM(I7:I27)</f>
        <v>0</v>
      </c>
      <c r="J28" s="37">
        <f>SUM(J7:J27)</f>
        <v>0</v>
      </c>
      <c r="K28" s="37">
        <f>SUM(K7:K27)</f>
        <v>0</v>
      </c>
      <c r="L28" s="37" t="str">
        <f t="shared" si="0"/>
        <v/>
      </c>
      <c r="M28" s="37" t="str">
        <f t="shared" si="1"/>
        <v/>
      </c>
      <c r="N28" s="42"/>
    </row>
    <row r="29" ht="15" customHeight="1" spans="1:14">
      <c r="A29" s="110" t="s">
        <v>403</v>
      </c>
      <c r="B29" s="110"/>
      <c r="C29" s="25"/>
      <c r="D29" s="102"/>
      <c r="E29" s="102"/>
      <c r="F29" s="25"/>
      <c r="G29" s="25"/>
      <c r="H29" s="25"/>
      <c r="I29" s="29"/>
      <c r="J29" s="29">
        <v>0</v>
      </c>
      <c r="K29" s="29"/>
      <c r="L29" s="29" t="str">
        <f t="shared" si="0"/>
        <v/>
      </c>
      <c r="M29" s="29" t="str">
        <f t="shared" si="1"/>
        <v/>
      </c>
      <c r="N29" s="41"/>
    </row>
    <row r="30" s="54" customFormat="1" ht="15" customHeight="1" spans="1:14">
      <c r="A30" s="110" t="s">
        <v>363</v>
      </c>
      <c r="B30" s="110"/>
      <c r="C30" s="25"/>
      <c r="D30" s="102"/>
      <c r="E30" s="102"/>
      <c r="F30" s="25"/>
      <c r="G30" s="25"/>
      <c r="H30" s="25"/>
      <c r="I30" s="29"/>
      <c r="J30" s="29"/>
      <c r="K30" s="29">
        <v>0</v>
      </c>
      <c r="L30" s="29" t="str">
        <f t="shared" si="0"/>
        <v/>
      </c>
      <c r="M30" s="29" t="str">
        <f t="shared" si="1"/>
        <v/>
      </c>
      <c r="N30" s="41"/>
    </row>
    <row r="31" s="14" customFormat="1" ht="15" customHeight="1" spans="1:14">
      <c r="A31" s="104" t="s">
        <v>364</v>
      </c>
      <c r="B31" s="104"/>
      <c r="C31" s="22"/>
      <c r="D31" s="88"/>
      <c r="E31" s="88"/>
      <c r="F31" s="22"/>
      <c r="G31" s="22"/>
      <c r="H31" s="22"/>
      <c r="I31" s="37">
        <f>I28-I29</f>
        <v>0</v>
      </c>
      <c r="J31" s="37">
        <f>J28-J29</f>
        <v>0</v>
      </c>
      <c r="K31" s="37">
        <f>K28-K30</f>
        <v>0</v>
      </c>
      <c r="L31" s="37" t="str">
        <f t="shared" si="0"/>
        <v/>
      </c>
      <c r="M31" s="37" t="str">
        <f t="shared" si="1"/>
        <v/>
      </c>
      <c r="N31" s="42"/>
    </row>
  </sheetData>
  <mergeCells count="6">
    <mergeCell ref="A2:N2"/>
    <mergeCell ref="A3:N3"/>
    <mergeCell ref="A28:B28"/>
    <mergeCell ref="A29:B29"/>
    <mergeCell ref="A30:B30"/>
    <mergeCell ref="A31:B31"/>
  </mergeCells>
  <hyperlinks>
    <hyperlink ref="A1" location="索引目录!E29" display="返回索引页"/>
    <hyperlink ref="B1" location="可供出售金融资产汇总!B12"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O31"/>
  <sheetViews>
    <sheetView zoomScale="90" zoomScaleNormal="90" workbookViewId="0">
      <pane ySplit="6" topLeftCell="A16" activePane="bottomLeft" state="frozen"/>
      <selection/>
      <selection pane="bottomLeft" activeCell="J53" sqref="J53"/>
    </sheetView>
  </sheetViews>
  <sheetFormatPr defaultColWidth="9" defaultRowHeight="15.75" customHeight="1"/>
  <cols>
    <col min="1" max="1" width="6.25" style="15" customWidth="1"/>
    <col min="2" max="2" width="16.25" style="15" customWidth="1"/>
    <col min="3" max="3" width="10.25" style="15" customWidth="1"/>
    <col min="4" max="5" width="8.25" style="15" customWidth="1"/>
    <col min="6" max="6" width="10.25" style="15" customWidth="1"/>
    <col min="7" max="7" width="8.375" style="15" hidden="1" customWidth="1"/>
    <col min="8" max="8" width="8.75" style="15" customWidth="1"/>
    <col min="9" max="9" width="12.375" style="15" customWidth="1"/>
    <col min="10" max="10" width="14.25" style="15" hidden="1" customWidth="1" outlineLevel="1"/>
    <col min="11" max="11" width="12" style="15" customWidth="1" collapsed="1"/>
    <col min="12" max="12" width="12.25" style="15" customWidth="1"/>
    <col min="13" max="14" width="8.5" style="15" customWidth="1"/>
    <col min="15" max="15" width="6.75" style="15" customWidth="1"/>
    <col min="16" max="16384" width="9" style="15"/>
  </cols>
  <sheetData>
    <row r="1" s="85" customFormat="1" ht="11.25" spans="1:15">
      <c r="A1" s="86" t="s">
        <v>268</v>
      </c>
      <c r="B1" s="90" t="s">
        <v>269</v>
      </c>
      <c r="C1" s="87"/>
      <c r="D1" s="87"/>
      <c r="E1" s="87"/>
      <c r="F1" s="87"/>
      <c r="G1" s="87"/>
      <c r="H1" s="87"/>
      <c r="I1" s="87"/>
      <c r="J1" s="87"/>
      <c r="K1" s="87"/>
      <c r="L1" s="87"/>
      <c r="M1" s="87"/>
      <c r="N1" s="87"/>
      <c r="O1" s="87"/>
    </row>
    <row r="2" s="12" customFormat="1" ht="30" customHeight="1" spans="1:15">
      <c r="A2" s="19" t="s">
        <v>834</v>
      </c>
      <c r="B2" s="19"/>
      <c r="C2" s="19"/>
      <c r="D2" s="19"/>
      <c r="E2" s="19"/>
      <c r="F2" s="19"/>
      <c r="G2" s="19"/>
      <c r="H2" s="19"/>
      <c r="I2" s="19"/>
      <c r="J2" s="19"/>
      <c r="K2" s="19"/>
      <c r="L2" s="19"/>
      <c r="M2" s="19"/>
      <c r="N2" s="19"/>
      <c r="O2" s="19"/>
    </row>
    <row r="3" ht="15" customHeight="1" spans="1:15">
      <c r="A3" s="20" t="str">
        <f>CONCATENATE(封面!D9,封面!F9,封面!G9,封面!H9,封面!I9,封面!J9,封面!K9)</f>
        <v>评估基准日：2024年9月30日</v>
      </c>
      <c r="B3" s="20"/>
      <c r="C3" s="20"/>
      <c r="D3" s="20"/>
      <c r="E3" s="20"/>
      <c r="F3" s="20"/>
      <c r="G3" s="20"/>
      <c r="H3" s="20"/>
      <c r="I3" s="20"/>
      <c r="J3" s="20"/>
      <c r="K3" s="38"/>
      <c r="L3" s="38"/>
      <c r="M3" s="38"/>
      <c r="N3" s="38"/>
      <c r="O3" s="38"/>
    </row>
    <row r="4" ht="15" customHeight="1" spans="1:15">
      <c r="A4" s="20"/>
      <c r="B4" s="20"/>
      <c r="C4" s="20"/>
      <c r="D4" s="20"/>
      <c r="E4" s="20"/>
      <c r="F4" s="20"/>
      <c r="G4" s="20"/>
      <c r="H4" s="20"/>
      <c r="I4" s="20"/>
      <c r="J4" s="20"/>
      <c r="K4" s="38"/>
      <c r="L4" s="38"/>
      <c r="M4" s="39"/>
      <c r="N4" s="38"/>
      <c r="O4" s="39" t="s">
        <v>835</v>
      </c>
    </row>
    <row r="5" ht="15" customHeight="1" spans="1:15">
      <c r="A5" s="21" t="str">
        <f>封面!D7&amp;封面!F7</f>
        <v>被评估单位：杭州宏逸柳溪旅游发展有限公司</v>
      </c>
      <c r="O5" s="40" t="s">
        <v>292</v>
      </c>
    </row>
    <row r="6" s="13" customFormat="1" ht="19.9" customHeight="1" spans="1:15">
      <c r="A6" s="53" t="s">
        <v>293</v>
      </c>
      <c r="B6" s="53" t="s">
        <v>328</v>
      </c>
      <c r="C6" s="53" t="s">
        <v>836</v>
      </c>
      <c r="D6" s="53" t="s">
        <v>330</v>
      </c>
      <c r="E6" s="53" t="s">
        <v>360</v>
      </c>
      <c r="F6" s="53" t="s">
        <v>340</v>
      </c>
      <c r="G6" s="53" t="s">
        <v>837</v>
      </c>
      <c r="H6" s="53" t="s">
        <v>838</v>
      </c>
      <c r="I6" s="53" t="s">
        <v>833</v>
      </c>
      <c r="J6" s="53" t="s">
        <v>298</v>
      </c>
      <c r="K6" s="53" t="s">
        <v>299</v>
      </c>
      <c r="L6" s="53" t="s">
        <v>300</v>
      </c>
      <c r="M6" s="53" t="s">
        <v>301</v>
      </c>
      <c r="N6" s="53" t="s">
        <v>302</v>
      </c>
      <c r="O6" s="53" t="s">
        <v>303</v>
      </c>
    </row>
    <row r="7" ht="15" customHeight="1" spans="1:15">
      <c r="A7" s="25"/>
      <c r="B7" s="26"/>
      <c r="C7" s="26"/>
      <c r="D7" s="27"/>
      <c r="E7" s="27"/>
      <c r="F7" s="25"/>
      <c r="G7" s="29"/>
      <c r="H7" s="29"/>
      <c r="I7" s="29"/>
      <c r="J7" s="29"/>
      <c r="K7" s="29"/>
      <c r="L7" s="29"/>
      <c r="M7" s="31" t="str">
        <f>IF(OR(AND(K7=0,L7=0),L7=0),"",L7-K7)</f>
        <v/>
      </c>
      <c r="N7" s="68" t="str">
        <f>IF(ISERROR(M7/K7),"",M7/ABS(K7)*100)</f>
        <v/>
      </c>
      <c r="O7" s="41"/>
    </row>
    <row r="8" ht="15" customHeight="1" spans="1:15">
      <c r="A8" s="25"/>
      <c r="B8" s="26"/>
      <c r="C8" s="26"/>
      <c r="D8" s="27"/>
      <c r="E8" s="27"/>
      <c r="F8" s="25"/>
      <c r="G8" s="29"/>
      <c r="H8" s="29"/>
      <c r="I8" s="29"/>
      <c r="J8" s="29"/>
      <c r="K8" s="29"/>
      <c r="L8" s="29"/>
      <c r="M8" s="29" t="str">
        <f t="shared" ref="M8:M31" si="0">IF(OR(AND(K8=0,L8=0),L8=0),"",L8-K8)</f>
        <v/>
      </c>
      <c r="N8" s="29" t="str">
        <f t="shared" ref="N8:N31" si="1">IF(ISERROR(M8/K8),"",M8/ABS(K8)*100)</f>
        <v/>
      </c>
      <c r="O8" s="41"/>
    </row>
    <row r="9" ht="15" customHeight="1" spans="1:15">
      <c r="A9" s="25"/>
      <c r="B9" s="26"/>
      <c r="C9" s="26"/>
      <c r="D9" s="27"/>
      <c r="E9" s="27"/>
      <c r="F9" s="25"/>
      <c r="G9" s="29"/>
      <c r="H9" s="29"/>
      <c r="I9" s="29"/>
      <c r="J9" s="29"/>
      <c r="K9" s="29"/>
      <c r="L9" s="29"/>
      <c r="M9" s="29" t="str">
        <f t="shared" si="0"/>
        <v/>
      </c>
      <c r="N9" s="29" t="str">
        <f t="shared" si="1"/>
        <v/>
      </c>
      <c r="O9" s="41"/>
    </row>
    <row r="10" ht="15" customHeight="1" spans="1:15">
      <c r="A10" s="25"/>
      <c r="B10" s="26"/>
      <c r="C10" s="26"/>
      <c r="D10" s="27"/>
      <c r="E10" s="27"/>
      <c r="F10" s="25"/>
      <c r="G10" s="29"/>
      <c r="H10" s="29"/>
      <c r="I10" s="29"/>
      <c r="J10" s="29"/>
      <c r="K10" s="29"/>
      <c r="L10" s="29"/>
      <c r="M10" s="29" t="str">
        <f t="shared" si="0"/>
        <v/>
      </c>
      <c r="N10" s="29" t="str">
        <f t="shared" si="1"/>
        <v/>
      </c>
      <c r="O10" s="41"/>
    </row>
    <row r="11" ht="15" customHeight="1" spans="1:15">
      <c r="A11" s="25"/>
      <c r="B11" s="26"/>
      <c r="C11" s="26"/>
      <c r="D11" s="27"/>
      <c r="E11" s="27"/>
      <c r="F11" s="25"/>
      <c r="G11" s="29"/>
      <c r="H11" s="29"/>
      <c r="I11" s="29"/>
      <c r="J11" s="29"/>
      <c r="K11" s="29"/>
      <c r="L11" s="29"/>
      <c r="M11" s="29"/>
      <c r="N11" s="29"/>
      <c r="O11" s="41"/>
    </row>
    <row r="12" ht="15" customHeight="1" spans="1:15">
      <c r="A12" s="25"/>
      <c r="B12" s="26"/>
      <c r="C12" s="26"/>
      <c r="D12" s="27"/>
      <c r="E12" s="27"/>
      <c r="F12" s="25"/>
      <c r="G12" s="29"/>
      <c r="H12" s="29"/>
      <c r="I12" s="29"/>
      <c r="J12" s="29"/>
      <c r="K12" s="29"/>
      <c r="L12" s="29"/>
      <c r="M12" s="29" t="str">
        <f t="shared" si="0"/>
        <v/>
      </c>
      <c r="N12" s="29" t="str">
        <f t="shared" si="1"/>
        <v/>
      </c>
      <c r="O12" s="41"/>
    </row>
    <row r="13" ht="15" customHeight="1" spans="1:15">
      <c r="A13" s="25"/>
      <c r="B13" s="26"/>
      <c r="C13" s="26"/>
      <c r="D13" s="27"/>
      <c r="E13" s="27"/>
      <c r="F13" s="25"/>
      <c r="G13" s="29"/>
      <c r="H13" s="29"/>
      <c r="I13" s="29"/>
      <c r="J13" s="29"/>
      <c r="K13" s="29"/>
      <c r="L13" s="29"/>
      <c r="M13" s="29" t="str">
        <f t="shared" si="0"/>
        <v/>
      </c>
      <c r="N13" s="29" t="str">
        <f t="shared" si="1"/>
        <v/>
      </c>
      <c r="O13" s="41"/>
    </row>
    <row r="14" ht="15" customHeight="1" spans="1:15">
      <c r="A14" s="25"/>
      <c r="B14" s="26"/>
      <c r="C14" s="26"/>
      <c r="D14" s="27"/>
      <c r="E14" s="27"/>
      <c r="F14" s="25"/>
      <c r="G14" s="29"/>
      <c r="H14" s="29"/>
      <c r="I14" s="29"/>
      <c r="J14" s="29"/>
      <c r="K14" s="29"/>
      <c r="L14" s="29"/>
      <c r="M14" s="29" t="str">
        <f t="shared" si="0"/>
        <v/>
      </c>
      <c r="N14" s="29" t="str">
        <f t="shared" si="1"/>
        <v/>
      </c>
      <c r="O14" s="41"/>
    </row>
    <row r="15" ht="15" customHeight="1" spans="1:15">
      <c r="A15" s="25"/>
      <c r="B15" s="26"/>
      <c r="C15" s="26"/>
      <c r="D15" s="27"/>
      <c r="E15" s="27"/>
      <c r="F15" s="25"/>
      <c r="G15" s="29"/>
      <c r="H15" s="29"/>
      <c r="I15" s="29"/>
      <c r="J15" s="29"/>
      <c r="K15" s="29"/>
      <c r="L15" s="29"/>
      <c r="M15" s="29" t="str">
        <f t="shared" si="0"/>
        <v/>
      </c>
      <c r="N15" s="29" t="str">
        <f t="shared" si="1"/>
        <v/>
      </c>
      <c r="O15" s="41"/>
    </row>
    <row r="16" ht="15" customHeight="1" spans="1:15">
      <c r="A16" s="25"/>
      <c r="B16" s="26"/>
      <c r="C16" s="26"/>
      <c r="D16" s="27"/>
      <c r="E16" s="27"/>
      <c r="F16" s="25"/>
      <c r="G16" s="29"/>
      <c r="H16" s="29"/>
      <c r="I16" s="29"/>
      <c r="J16" s="29"/>
      <c r="K16" s="29"/>
      <c r="L16" s="29"/>
      <c r="M16" s="29" t="str">
        <f t="shared" si="0"/>
        <v/>
      </c>
      <c r="N16" s="29" t="str">
        <f t="shared" si="1"/>
        <v/>
      </c>
      <c r="O16" s="41"/>
    </row>
    <row r="17" ht="15" customHeight="1" spans="1:15">
      <c r="A17" s="25"/>
      <c r="B17" s="26"/>
      <c r="C17" s="26"/>
      <c r="D17" s="27"/>
      <c r="E17" s="27"/>
      <c r="F17" s="25"/>
      <c r="G17" s="29"/>
      <c r="H17" s="29"/>
      <c r="I17" s="29"/>
      <c r="J17" s="29"/>
      <c r="K17" s="29"/>
      <c r="L17" s="29"/>
      <c r="M17" s="29" t="str">
        <f t="shared" si="0"/>
        <v/>
      </c>
      <c r="N17" s="29" t="str">
        <f t="shared" si="1"/>
        <v/>
      </c>
      <c r="O17" s="41"/>
    </row>
    <row r="18" ht="15" customHeight="1" spans="1:15">
      <c r="A18" s="25"/>
      <c r="B18" s="26"/>
      <c r="C18" s="26"/>
      <c r="D18" s="27"/>
      <c r="E18" s="27"/>
      <c r="F18" s="25"/>
      <c r="G18" s="29"/>
      <c r="H18" s="29"/>
      <c r="I18" s="29"/>
      <c r="J18" s="29"/>
      <c r="K18" s="29"/>
      <c r="L18" s="29"/>
      <c r="M18" s="29" t="str">
        <f t="shared" si="0"/>
        <v/>
      </c>
      <c r="N18" s="29" t="str">
        <f t="shared" si="1"/>
        <v/>
      </c>
      <c r="O18" s="41"/>
    </row>
    <row r="19" ht="15" customHeight="1" spans="1:15">
      <c r="A19" s="25"/>
      <c r="B19" s="26"/>
      <c r="C19" s="26"/>
      <c r="D19" s="27"/>
      <c r="E19" s="27"/>
      <c r="F19" s="25"/>
      <c r="G19" s="29"/>
      <c r="H19" s="29"/>
      <c r="I19" s="29"/>
      <c r="J19" s="29"/>
      <c r="K19" s="29"/>
      <c r="L19" s="29"/>
      <c r="M19" s="29" t="str">
        <f t="shared" si="0"/>
        <v/>
      </c>
      <c r="N19" s="29" t="str">
        <f t="shared" si="1"/>
        <v/>
      </c>
      <c r="O19" s="41"/>
    </row>
    <row r="20" ht="15" customHeight="1" spans="1:15">
      <c r="A20" s="25"/>
      <c r="B20" s="26"/>
      <c r="C20" s="26"/>
      <c r="D20" s="27"/>
      <c r="E20" s="27"/>
      <c r="F20" s="25"/>
      <c r="G20" s="29"/>
      <c r="H20" s="29"/>
      <c r="I20" s="29"/>
      <c r="J20" s="29"/>
      <c r="K20" s="29"/>
      <c r="L20" s="29"/>
      <c r="M20" s="29" t="str">
        <f t="shared" si="0"/>
        <v/>
      </c>
      <c r="N20" s="29" t="str">
        <f t="shared" si="1"/>
        <v/>
      </c>
      <c r="O20" s="41"/>
    </row>
    <row r="21" ht="15" customHeight="1" spans="1:15">
      <c r="A21" s="25"/>
      <c r="B21" s="26"/>
      <c r="C21" s="26"/>
      <c r="D21" s="27"/>
      <c r="E21" s="27"/>
      <c r="F21" s="25"/>
      <c r="G21" s="29"/>
      <c r="H21" s="29"/>
      <c r="I21" s="29"/>
      <c r="J21" s="29"/>
      <c r="K21" s="29"/>
      <c r="L21" s="29"/>
      <c r="M21" s="29" t="str">
        <f t="shared" si="0"/>
        <v/>
      </c>
      <c r="N21" s="29" t="str">
        <f t="shared" si="1"/>
        <v/>
      </c>
      <c r="O21" s="41"/>
    </row>
    <row r="22" ht="15" customHeight="1" spans="1:15">
      <c r="A22" s="25"/>
      <c r="B22" s="26"/>
      <c r="C22" s="26"/>
      <c r="D22" s="27"/>
      <c r="E22" s="27"/>
      <c r="F22" s="25"/>
      <c r="G22" s="29"/>
      <c r="H22" s="29"/>
      <c r="I22" s="29"/>
      <c r="J22" s="29"/>
      <c r="K22" s="29"/>
      <c r="L22" s="29"/>
      <c r="M22" s="29" t="str">
        <f t="shared" si="0"/>
        <v/>
      </c>
      <c r="N22" s="29" t="str">
        <f t="shared" si="1"/>
        <v/>
      </c>
      <c r="O22" s="41"/>
    </row>
    <row r="23" ht="15" customHeight="1" spans="1:15">
      <c r="A23" s="25"/>
      <c r="B23" s="26"/>
      <c r="C23" s="26"/>
      <c r="D23" s="27"/>
      <c r="E23" s="27"/>
      <c r="F23" s="25"/>
      <c r="G23" s="29"/>
      <c r="H23" s="29"/>
      <c r="I23" s="29"/>
      <c r="J23" s="29"/>
      <c r="K23" s="29"/>
      <c r="L23" s="29"/>
      <c r="M23" s="29" t="str">
        <f t="shared" si="0"/>
        <v/>
      </c>
      <c r="N23" s="29" t="str">
        <f t="shared" si="1"/>
        <v/>
      </c>
      <c r="O23" s="41"/>
    </row>
    <row r="24" ht="15" customHeight="1" spans="1:15">
      <c r="A24" s="25"/>
      <c r="B24" s="26"/>
      <c r="C24" s="26"/>
      <c r="D24" s="27"/>
      <c r="E24" s="27"/>
      <c r="F24" s="25"/>
      <c r="G24" s="29"/>
      <c r="H24" s="29"/>
      <c r="I24" s="29"/>
      <c r="J24" s="29"/>
      <c r="K24" s="29"/>
      <c r="L24" s="29"/>
      <c r="M24" s="29" t="str">
        <f t="shared" si="0"/>
        <v/>
      </c>
      <c r="N24" s="29" t="str">
        <f t="shared" si="1"/>
        <v/>
      </c>
      <c r="O24" s="41"/>
    </row>
    <row r="25" ht="15" customHeight="1" spans="1:15">
      <c r="A25" s="25"/>
      <c r="B25" s="26"/>
      <c r="C25" s="26"/>
      <c r="D25" s="27"/>
      <c r="E25" s="27"/>
      <c r="F25" s="25"/>
      <c r="G25" s="29"/>
      <c r="H25" s="29"/>
      <c r="I25" s="29"/>
      <c r="J25" s="29"/>
      <c r="K25" s="29"/>
      <c r="L25" s="29"/>
      <c r="M25" s="29" t="str">
        <f t="shared" si="0"/>
        <v/>
      </c>
      <c r="N25" s="29" t="str">
        <f t="shared" si="1"/>
        <v/>
      </c>
      <c r="O25" s="41"/>
    </row>
    <row r="26" ht="15" customHeight="1" spans="1:15">
      <c r="A26" s="25"/>
      <c r="B26" s="26"/>
      <c r="C26" s="26"/>
      <c r="D26" s="27"/>
      <c r="E26" s="27"/>
      <c r="F26" s="25"/>
      <c r="G26" s="29"/>
      <c r="H26" s="29"/>
      <c r="I26" s="29"/>
      <c r="J26" s="29"/>
      <c r="K26" s="29"/>
      <c r="L26" s="29"/>
      <c r="M26" s="29" t="str">
        <f t="shared" si="0"/>
        <v/>
      </c>
      <c r="N26" s="29" t="str">
        <f t="shared" si="1"/>
        <v/>
      </c>
      <c r="O26" s="41"/>
    </row>
    <row r="27" ht="15" customHeight="1" spans="1:15">
      <c r="A27" s="25"/>
      <c r="B27" s="26"/>
      <c r="C27" s="26"/>
      <c r="D27" s="27"/>
      <c r="E27" s="27"/>
      <c r="F27" s="25"/>
      <c r="G27" s="29"/>
      <c r="H27" s="29"/>
      <c r="I27" s="29"/>
      <c r="J27" s="29"/>
      <c r="K27" s="29"/>
      <c r="L27" s="29"/>
      <c r="M27" s="29" t="str">
        <f t="shared" si="0"/>
        <v/>
      </c>
      <c r="N27" s="29" t="str">
        <f t="shared" si="1"/>
        <v/>
      </c>
      <c r="O27" s="41"/>
    </row>
    <row r="28" s="14" customFormat="1" ht="15" customHeight="1" spans="1:15">
      <c r="A28" s="104" t="s">
        <v>361</v>
      </c>
      <c r="B28" s="104"/>
      <c r="C28" s="22"/>
      <c r="D28" s="88"/>
      <c r="E28" s="88"/>
      <c r="F28" s="22"/>
      <c r="G28" s="37"/>
      <c r="H28" s="37"/>
      <c r="I28" s="37"/>
      <c r="J28" s="37">
        <f>SUM(J7:J27)</f>
        <v>0</v>
      </c>
      <c r="K28" s="37">
        <f>SUM(K7:K27)</f>
        <v>0</v>
      </c>
      <c r="L28" s="37">
        <f>SUM(L7:L27)</f>
        <v>0</v>
      </c>
      <c r="M28" s="37" t="str">
        <f t="shared" si="0"/>
        <v/>
      </c>
      <c r="N28" s="37" t="str">
        <f t="shared" si="1"/>
        <v/>
      </c>
      <c r="O28" s="42"/>
    </row>
    <row r="29" ht="15" customHeight="1" spans="1:15">
      <c r="A29" s="110" t="s">
        <v>403</v>
      </c>
      <c r="B29" s="110"/>
      <c r="C29" s="25"/>
      <c r="D29" s="102"/>
      <c r="E29" s="102"/>
      <c r="F29" s="25"/>
      <c r="G29" s="29"/>
      <c r="H29" s="29"/>
      <c r="I29" s="29"/>
      <c r="J29" s="29"/>
      <c r="K29" s="29">
        <v>0</v>
      </c>
      <c r="L29" s="29"/>
      <c r="M29" s="29" t="str">
        <f t="shared" si="0"/>
        <v/>
      </c>
      <c r="N29" s="29" t="str">
        <f t="shared" si="1"/>
        <v/>
      </c>
      <c r="O29" s="41"/>
    </row>
    <row r="30" s="54" customFormat="1" ht="15" customHeight="1" spans="1:15">
      <c r="A30" s="110" t="s">
        <v>363</v>
      </c>
      <c r="B30" s="110"/>
      <c r="C30" s="25"/>
      <c r="D30" s="102"/>
      <c r="E30" s="102"/>
      <c r="F30" s="25"/>
      <c r="G30" s="29"/>
      <c r="H30" s="29"/>
      <c r="I30" s="29"/>
      <c r="J30" s="29"/>
      <c r="K30" s="29"/>
      <c r="L30" s="29">
        <v>0</v>
      </c>
      <c r="M30" s="29" t="str">
        <f t="shared" si="0"/>
        <v/>
      </c>
      <c r="N30" s="29" t="str">
        <f t="shared" si="1"/>
        <v/>
      </c>
      <c r="O30" s="41"/>
    </row>
    <row r="31" s="14" customFormat="1" ht="15" customHeight="1" spans="1:15">
      <c r="A31" s="104" t="s">
        <v>364</v>
      </c>
      <c r="B31" s="104"/>
      <c r="C31" s="22"/>
      <c r="D31" s="88"/>
      <c r="E31" s="88"/>
      <c r="F31" s="22"/>
      <c r="G31" s="37"/>
      <c r="H31" s="37"/>
      <c r="I31" s="37"/>
      <c r="J31" s="37">
        <f>J28-J29</f>
        <v>0</v>
      </c>
      <c r="K31" s="37">
        <f>K28-K29</f>
        <v>0</v>
      </c>
      <c r="L31" s="37">
        <f>L28-L30</f>
        <v>0</v>
      </c>
      <c r="M31" s="37" t="str">
        <f t="shared" si="0"/>
        <v/>
      </c>
      <c r="N31" s="37" t="str">
        <f t="shared" si="1"/>
        <v/>
      </c>
      <c r="O31" s="42"/>
    </row>
  </sheetData>
  <mergeCells count="6">
    <mergeCell ref="A2:O2"/>
    <mergeCell ref="A3:O3"/>
    <mergeCell ref="A28:B28"/>
    <mergeCell ref="A29:B29"/>
    <mergeCell ref="A30:B30"/>
    <mergeCell ref="A31:B31"/>
  </mergeCells>
  <hyperlinks>
    <hyperlink ref="A1" location="索引目录!E30" display="返回索引页"/>
    <hyperlink ref="B1" location="可供出售金融资产汇总!B15"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K33"/>
  <sheetViews>
    <sheetView zoomScale="90" zoomScaleNormal="90" workbookViewId="0">
      <pane ySplit="6" topLeftCell="A7" activePane="bottomLeft" state="frozen"/>
      <selection/>
      <selection pane="bottomLeft" activeCell="J53" sqref="J53"/>
    </sheetView>
  </sheetViews>
  <sheetFormatPr defaultColWidth="9" defaultRowHeight="15.75" customHeight="1"/>
  <cols>
    <col min="1" max="1" width="7.625" style="15" customWidth="1"/>
    <col min="2" max="2" width="25.25" style="15" customWidth="1"/>
    <col min="3" max="3" width="17.25" style="15" customWidth="1"/>
    <col min="4" max="4" width="11.25" style="15" customWidth="1"/>
    <col min="5" max="5" width="13.125" style="15" hidden="1" customWidth="1" outlineLevel="1"/>
    <col min="6" max="6" width="14.625" style="133" customWidth="1" collapsed="1"/>
    <col min="7" max="7" width="14.625" style="15" customWidth="1"/>
    <col min="8" max="8" width="12.625" style="15" customWidth="1"/>
    <col min="9" max="9" width="10.75" style="15" customWidth="1"/>
    <col min="10" max="10" width="12.5" style="15" customWidth="1"/>
    <col min="11" max="16384" width="9" style="15"/>
  </cols>
  <sheetData>
    <row r="1" s="85" customFormat="1" ht="11.25" spans="1:10">
      <c r="A1" s="90" t="s">
        <v>288</v>
      </c>
      <c r="B1" s="86" t="s">
        <v>365</v>
      </c>
      <c r="C1" s="87"/>
      <c r="D1" s="87"/>
      <c r="E1" s="87"/>
      <c r="F1" s="87"/>
      <c r="G1" s="87"/>
      <c r="H1" s="87"/>
      <c r="I1" s="87"/>
      <c r="J1" s="87"/>
    </row>
    <row r="2" s="12" customFormat="1" ht="30" customHeight="1" spans="1:10">
      <c r="A2" s="19" t="s">
        <v>839</v>
      </c>
      <c r="B2" s="19"/>
      <c r="C2" s="19"/>
      <c r="D2" s="19"/>
      <c r="E2" s="19"/>
      <c r="F2" s="19"/>
      <c r="G2" s="19"/>
      <c r="H2" s="19"/>
      <c r="I2" s="19"/>
      <c r="J2" s="19"/>
    </row>
    <row r="3" ht="15" customHeight="1" spans="1:10">
      <c r="A3" s="20" t="str">
        <f>CONCATENATE(封面!D9,封面!F9,封面!G9,封面!H9,封面!I9,封面!J9,封面!K9)</f>
        <v>评估基准日：2024年9月30日</v>
      </c>
      <c r="B3" s="20"/>
      <c r="C3" s="20"/>
      <c r="D3" s="20"/>
      <c r="E3" s="20"/>
      <c r="F3" s="38"/>
      <c r="G3" s="38"/>
      <c r="H3" s="38"/>
      <c r="I3" s="38"/>
      <c r="J3" s="38"/>
    </row>
    <row r="4" ht="15" customHeight="1" spans="1:11">
      <c r="A4" s="20"/>
      <c r="B4" s="20"/>
      <c r="C4" s="20"/>
      <c r="D4" s="20"/>
      <c r="E4" s="20"/>
      <c r="F4" s="38"/>
      <c r="G4" s="38"/>
      <c r="H4" s="38"/>
      <c r="I4" s="38"/>
      <c r="J4" s="39" t="s">
        <v>840</v>
      </c>
      <c r="K4" s="40"/>
    </row>
    <row r="5" ht="15" customHeight="1" spans="1:10">
      <c r="A5" s="21" t="str">
        <f>封面!D7&amp;封面!F7</f>
        <v>被评估单位：杭州宏逸柳溪旅游发展有限公司</v>
      </c>
      <c r="F5" s="201"/>
      <c r="J5" s="40" t="s">
        <v>292</v>
      </c>
    </row>
    <row r="6" s="13" customFormat="1" ht="19.9" customHeight="1" spans="1:10">
      <c r="A6" s="22" t="s">
        <v>293</v>
      </c>
      <c r="B6" s="22" t="s">
        <v>370</v>
      </c>
      <c r="C6" s="22" t="s">
        <v>371</v>
      </c>
      <c r="D6" s="22" t="s">
        <v>372</v>
      </c>
      <c r="E6" s="23" t="s">
        <v>298</v>
      </c>
      <c r="F6" s="33" t="s">
        <v>299</v>
      </c>
      <c r="G6" s="22" t="s">
        <v>300</v>
      </c>
      <c r="H6" s="22" t="s">
        <v>301</v>
      </c>
      <c r="I6" s="22" t="s">
        <v>302</v>
      </c>
      <c r="J6" s="22" t="s">
        <v>303</v>
      </c>
    </row>
    <row r="7" ht="15" customHeight="1" spans="1:10">
      <c r="A7" s="25"/>
      <c r="B7" s="26"/>
      <c r="C7" s="26"/>
      <c r="D7" s="27"/>
      <c r="E7" s="28"/>
      <c r="F7" s="202"/>
      <c r="G7" s="29"/>
      <c r="H7" s="31" t="str">
        <f>IF(OR(AND(F7=0,G7=0),G7=0),"",G7-F7)</f>
        <v/>
      </c>
      <c r="I7" s="68" t="str">
        <f>IF(ISERROR(H7/F7),"",H7/ABS(F7)*100)</f>
        <v/>
      </c>
      <c r="J7" s="41"/>
    </row>
    <row r="8" ht="15" customHeight="1" spans="1:10">
      <c r="A8" s="25"/>
      <c r="B8" s="26"/>
      <c r="C8" s="26"/>
      <c r="D8" s="27"/>
      <c r="E8" s="28"/>
      <c r="F8" s="202"/>
      <c r="G8" s="29"/>
      <c r="H8" s="31" t="str">
        <f t="shared" ref="H8:H30" si="0">IF(OR(AND(F8=0,G8=0),G8=0),"",G8-F8)</f>
        <v/>
      </c>
      <c r="I8" s="68" t="str">
        <f t="shared" ref="I8:I30" si="1">IF(ISERROR(H8/F8),"",H8/ABS(F8)*100)</f>
        <v/>
      </c>
      <c r="J8" s="41"/>
    </row>
    <row r="9" ht="15" customHeight="1" spans="1:10">
      <c r="A9" s="25"/>
      <c r="B9" s="26"/>
      <c r="C9" s="26"/>
      <c r="D9" s="27"/>
      <c r="E9" s="28"/>
      <c r="F9" s="202"/>
      <c r="G9" s="29"/>
      <c r="H9" s="29" t="str">
        <f t="shared" si="0"/>
        <v/>
      </c>
      <c r="I9" s="29" t="str">
        <f t="shared" si="1"/>
        <v/>
      </c>
      <c r="J9" s="41"/>
    </row>
    <row r="10" ht="15" customHeight="1" spans="1:10">
      <c r="A10" s="25"/>
      <c r="B10" s="26"/>
      <c r="C10" s="26"/>
      <c r="D10" s="27"/>
      <c r="E10" s="28"/>
      <c r="F10" s="202"/>
      <c r="G10" s="29"/>
      <c r="H10" s="29" t="str">
        <f t="shared" si="0"/>
        <v/>
      </c>
      <c r="I10" s="29" t="str">
        <f t="shared" si="1"/>
        <v/>
      </c>
      <c r="J10" s="41"/>
    </row>
    <row r="11" ht="15" customHeight="1" spans="1:10">
      <c r="A11" s="25"/>
      <c r="B11" s="26"/>
      <c r="C11" s="26"/>
      <c r="D11" s="27"/>
      <c r="E11" s="28"/>
      <c r="F11" s="202"/>
      <c r="G11" s="29"/>
      <c r="H11" s="29" t="str">
        <f t="shared" si="0"/>
        <v/>
      </c>
      <c r="I11" s="29" t="str">
        <f t="shared" si="1"/>
        <v/>
      </c>
      <c r="J11" s="41"/>
    </row>
    <row r="12" ht="15" customHeight="1" spans="1:10">
      <c r="A12" s="25"/>
      <c r="B12" s="26"/>
      <c r="C12" s="26"/>
      <c r="D12" s="27"/>
      <c r="E12" s="28"/>
      <c r="F12" s="202"/>
      <c r="G12" s="29"/>
      <c r="H12" s="29" t="str">
        <f t="shared" si="0"/>
        <v/>
      </c>
      <c r="I12" s="29" t="str">
        <f t="shared" si="1"/>
        <v/>
      </c>
      <c r="J12" s="41"/>
    </row>
    <row r="13" ht="15" customHeight="1" spans="1:10">
      <c r="A13" s="25"/>
      <c r="B13" s="26"/>
      <c r="C13" s="26"/>
      <c r="D13" s="27"/>
      <c r="E13" s="28"/>
      <c r="F13" s="202"/>
      <c r="G13" s="29"/>
      <c r="H13" s="29" t="str">
        <f t="shared" si="0"/>
        <v/>
      </c>
      <c r="I13" s="29" t="str">
        <f t="shared" si="1"/>
        <v/>
      </c>
      <c r="J13" s="41"/>
    </row>
    <row r="14" ht="15" customHeight="1" spans="1:10">
      <c r="A14" s="25"/>
      <c r="B14" s="26"/>
      <c r="C14" s="26"/>
      <c r="D14" s="27"/>
      <c r="E14" s="28"/>
      <c r="F14" s="202"/>
      <c r="G14" s="29"/>
      <c r="H14" s="29" t="str">
        <f t="shared" si="0"/>
        <v/>
      </c>
      <c r="I14" s="29" t="str">
        <f t="shared" si="1"/>
        <v/>
      </c>
      <c r="J14" s="41"/>
    </row>
    <row r="15" ht="15" customHeight="1" spans="1:10">
      <c r="A15" s="25"/>
      <c r="B15" s="26"/>
      <c r="C15" s="26"/>
      <c r="D15" s="27"/>
      <c r="E15" s="28"/>
      <c r="F15" s="202"/>
      <c r="G15" s="29"/>
      <c r="H15" s="29" t="str">
        <f t="shared" si="0"/>
        <v/>
      </c>
      <c r="I15" s="29" t="str">
        <f t="shared" si="1"/>
        <v/>
      </c>
      <c r="J15" s="41"/>
    </row>
    <row r="16" ht="15" customHeight="1" spans="1:10">
      <c r="A16" s="25"/>
      <c r="B16" s="26"/>
      <c r="C16" s="26"/>
      <c r="D16" s="27"/>
      <c r="E16" s="28"/>
      <c r="F16" s="202"/>
      <c r="G16" s="29"/>
      <c r="H16" s="29" t="str">
        <f t="shared" si="0"/>
        <v/>
      </c>
      <c r="I16" s="29" t="str">
        <f t="shared" si="1"/>
        <v/>
      </c>
      <c r="J16" s="41"/>
    </row>
    <row r="17" ht="15" customHeight="1" spans="1:10">
      <c r="A17" s="25"/>
      <c r="B17" s="26"/>
      <c r="C17" s="26"/>
      <c r="D17" s="27"/>
      <c r="E17" s="28"/>
      <c r="F17" s="202"/>
      <c r="G17" s="29"/>
      <c r="H17" s="29" t="str">
        <f t="shared" si="0"/>
        <v/>
      </c>
      <c r="I17" s="29" t="str">
        <f t="shared" si="1"/>
        <v/>
      </c>
      <c r="J17" s="41"/>
    </row>
    <row r="18" ht="15" customHeight="1" spans="1:10">
      <c r="A18" s="25"/>
      <c r="B18" s="26"/>
      <c r="C18" s="26"/>
      <c r="D18" s="27"/>
      <c r="E18" s="28"/>
      <c r="F18" s="202"/>
      <c r="G18" s="29"/>
      <c r="H18" s="29" t="str">
        <f t="shared" si="0"/>
        <v/>
      </c>
      <c r="I18" s="29" t="str">
        <f t="shared" si="1"/>
        <v/>
      </c>
      <c r="J18" s="41"/>
    </row>
    <row r="19" ht="15" customHeight="1" spans="1:10">
      <c r="A19" s="25"/>
      <c r="B19" s="26"/>
      <c r="C19" s="26"/>
      <c r="D19" s="27"/>
      <c r="E19" s="28"/>
      <c r="F19" s="202"/>
      <c r="G19" s="29"/>
      <c r="H19" s="29" t="str">
        <f t="shared" si="0"/>
        <v/>
      </c>
      <c r="I19" s="29" t="str">
        <f t="shared" si="1"/>
        <v/>
      </c>
      <c r="J19" s="41"/>
    </row>
    <row r="20" ht="15" customHeight="1" spans="1:10">
      <c r="A20" s="25"/>
      <c r="B20" s="26"/>
      <c r="C20" s="26"/>
      <c r="D20" s="27"/>
      <c r="E20" s="28"/>
      <c r="F20" s="202"/>
      <c r="G20" s="29"/>
      <c r="H20" s="29" t="str">
        <f t="shared" si="0"/>
        <v/>
      </c>
      <c r="I20" s="29" t="str">
        <f t="shared" si="1"/>
        <v/>
      </c>
      <c r="J20" s="41"/>
    </row>
    <row r="21" ht="15" customHeight="1" spans="1:10">
      <c r="A21" s="25"/>
      <c r="B21" s="26"/>
      <c r="C21" s="26"/>
      <c r="D21" s="27"/>
      <c r="E21" s="28"/>
      <c r="F21" s="202"/>
      <c r="G21" s="29"/>
      <c r="H21" s="29" t="str">
        <f t="shared" si="0"/>
        <v/>
      </c>
      <c r="I21" s="29" t="str">
        <f t="shared" si="1"/>
        <v/>
      </c>
      <c r="J21" s="41"/>
    </row>
    <row r="22" ht="15" customHeight="1" spans="1:10">
      <c r="A22" s="25"/>
      <c r="B22" s="26"/>
      <c r="C22" s="26"/>
      <c r="D22" s="27"/>
      <c r="E22" s="28"/>
      <c r="F22" s="202"/>
      <c r="G22" s="29"/>
      <c r="H22" s="29" t="str">
        <f t="shared" si="0"/>
        <v/>
      </c>
      <c r="I22" s="29" t="str">
        <f t="shared" si="1"/>
        <v/>
      </c>
      <c r="J22" s="41"/>
    </row>
    <row r="23" ht="15" customHeight="1" spans="1:10">
      <c r="A23" s="25"/>
      <c r="B23" s="26"/>
      <c r="C23" s="26"/>
      <c r="D23" s="27"/>
      <c r="E23" s="28"/>
      <c r="F23" s="202"/>
      <c r="G23" s="29"/>
      <c r="H23" s="29" t="str">
        <f t="shared" si="0"/>
        <v/>
      </c>
      <c r="I23" s="29" t="str">
        <f t="shared" si="1"/>
        <v/>
      </c>
      <c r="J23" s="41"/>
    </row>
    <row r="24" ht="15" customHeight="1" spans="1:10">
      <c r="A24" s="25"/>
      <c r="B24" s="26"/>
      <c r="C24" s="26"/>
      <c r="D24" s="27"/>
      <c r="E24" s="203"/>
      <c r="F24" s="202"/>
      <c r="G24" s="29"/>
      <c r="H24" s="29" t="str">
        <f t="shared" si="0"/>
        <v/>
      </c>
      <c r="I24" s="29" t="str">
        <f t="shared" si="1"/>
        <v/>
      </c>
      <c r="J24" s="41"/>
    </row>
    <row r="25" ht="15" customHeight="1" spans="1:10">
      <c r="A25" s="25"/>
      <c r="B25" s="26"/>
      <c r="C25" s="26"/>
      <c r="D25" s="27"/>
      <c r="E25" s="28"/>
      <c r="F25" s="202"/>
      <c r="G25" s="29"/>
      <c r="H25" s="29" t="str">
        <f t="shared" si="0"/>
        <v/>
      </c>
      <c r="I25" s="29" t="str">
        <f t="shared" si="1"/>
        <v/>
      </c>
      <c r="J25" s="41"/>
    </row>
    <row r="26" ht="15" customHeight="1" spans="1:10">
      <c r="A26" s="25"/>
      <c r="B26" s="26"/>
      <c r="C26" s="26"/>
      <c r="D26" s="27"/>
      <c r="E26" s="28"/>
      <c r="F26" s="202"/>
      <c r="G26" s="29"/>
      <c r="H26" s="29" t="str">
        <f t="shared" si="0"/>
        <v/>
      </c>
      <c r="I26" s="29" t="str">
        <f t="shared" si="1"/>
        <v/>
      </c>
      <c r="J26" s="41"/>
    </row>
    <row r="27" s="14" customFormat="1" ht="15" customHeight="1" spans="1:10">
      <c r="A27" s="98" t="s">
        <v>361</v>
      </c>
      <c r="B27" s="99"/>
      <c r="C27" s="22"/>
      <c r="D27" s="88"/>
      <c r="E27" s="35">
        <f>SUM(E7:E26)</f>
        <v>0</v>
      </c>
      <c r="F27" s="204">
        <f>SUM(F7:F26)</f>
        <v>0</v>
      </c>
      <c r="G27" s="37">
        <f>SUM(G7:G26)</f>
        <v>0</v>
      </c>
      <c r="H27" s="37" t="str">
        <f t="shared" si="0"/>
        <v/>
      </c>
      <c r="I27" s="37" t="str">
        <f t="shared" si="1"/>
        <v/>
      </c>
      <c r="J27" s="42"/>
    </row>
    <row r="28" ht="15" customHeight="1" spans="1:10">
      <c r="A28" s="100" t="s">
        <v>362</v>
      </c>
      <c r="B28" s="101"/>
      <c r="C28" s="25"/>
      <c r="D28" s="102"/>
      <c r="E28" s="28"/>
      <c r="F28" s="202">
        <v>0</v>
      </c>
      <c r="G28" s="29"/>
      <c r="H28" s="29" t="str">
        <f t="shared" si="0"/>
        <v/>
      </c>
      <c r="I28" s="29" t="str">
        <f t="shared" si="1"/>
        <v/>
      </c>
      <c r="J28" s="41"/>
    </row>
    <row r="29" ht="15" customHeight="1" spans="1:10">
      <c r="A29" s="100" t="s">
        <v>363</v>
      </c>
      <c r="B29" s="101"/>
      <c r="C29" s="25"/>
      <c r="D29" s="102"/>
      <c r="E29" s="28"/>
      <c r="F29" s="202"/>
      <c r="G29" s="29">
        <v>0</v>
      </c>
      <c r="H29" s="29" t="str">
        <f t="shared" si="0"/>
        <v/>
      </c>
      <c r="I29" s="29" t="str">
        <f t="shared" si="1"/>
        <v/>
      </c>
      <c r="J29" s="41"/>
    </row>
    <row r="30" s="14" customFormat="1" ht="15" customHeight="1" spans="1:10">
      <c r="A30" s="98" t="s">
        <v>364</v>
      </c>
      <c r="B30" s="99"/>
      <c r="C30" s="42"/>
      <c r="D30" s="88"/>
      <c r="E30" s="35">
        <f>E27-E28-E29</f>
        <v>0</v>
      </c>
      <c r="F30" s="36">
        <f>F27-F28</f>
        <v>0</v>
      </c>
      <c r="G30" s="37">
        <f>G27-G29</f>
        <v>0</v>
      </c>
      <c r="H30" s="37" t="str">
        <f t="shared" si="0"/>
        <v/>
      </c>
      <c r="I30" s="37" t="str">
        <f t="shared" si="1"/>
        <v/>
      </c>
      <c r="J30" s="42"/>
    </row>
    <row r="31" customHeight="1" spans="2:3">
      <c r="B31" s="205" t="s">
        <v>381</v>
      </c>
      <c r="C31" s="206" t="s">
        <v>382</v>
      </c>
    </row>
    <row r="32" customHeight="1" spans="2:3">
      <c r="B32" s="206"/>
      <c r="C32" s="206" t="s">
        <v>841</v>
      </c>
    </row>
    <row r="33" customHeight="1" spans="2:3">
      <c r="B33" s="206"/>
      <c r="C33" s="206" t="s">
        <v>408</v>
      </c>
    </row>
  </sheetData>
  <mergeCells count="6">
    <mergeCell ref="A2:J2"/>
    <mergeCell ref="A3:J3"/>
    <mergeCell ref="A27:B27"/>
    <mergeCell ref="A28:B28"/>
    <mergeCell ref="A29:B29"/>
    <mergeCell ref="A30:B30"/>
  </mergeCells>
  <hyperlinks>
    <hyperlink ref="A1" location="索引目录!D32" display="返回索引页"/>
    <hyperlink ref="B1" location="非流动资产评估汇总!B15" display="返回 "/>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O23"/>
  <sheetViews>
    <sheetView zoomScale="90" zoomScaleNormal="90" workbookViewId="0">
      <selection activeCell="E31" sqref="E31"/>
    </sheetView>
  </sheetViews>
  <sheetFormatPr defaultColWidth="9" defaultRowHeight="15.75"/>
  <sheetData>
    <row r="1" ht="27.75" spans="1:15">
      <c r="A1" s="547" t="s">
        <v>135</v>
      </c>
      <c r="B1" s="547"/>
      <c r="C1" s="547"/>
      <c r="D1" s="547"/>
      <c r="E1" s="547"/>
      <c r="F1" s="547"/>
      <c r="G1" s="547"/>
      <c r="H1" s="547"/>
      <c r="I1" s="547"/>
      <c r="J1" s="547"/>
      <c r="K1" s="547"/>
      <c r="L1" s="547"/>
      <c r="M1" s="547"/>
      <c r="N1" s="559"/>
      <c r="O1" s="559"/>
    </row>
    <row r="2" ht="16.5" spans="1:1">
      <c r="A2" s="548" t="s">
        <v>136</v>
      </c>
    </row>
    <row r="3" s="15" customFormat="1" ht="18" customHeight="1" spans="1:14">
      <c r="A3" s="549" t="s">
        <v>137</v>
      </c>
      <c r="B3" s="550" t="s">
        <v>138</v>
      </c>
      <c r="C3" s="550"/>
      <c r="D3" s="550"/>
      <c r="E3" s="550"/>
      <c r="F3" s="550"/>
      <c r="G3" s="550"/>
      <c r="H3" s="550"/>
      <c r="I3" s="550"/>
      <c r="J3" s="550"/>
      <c r="K3" s="550"/>
      <c r="L3" s="550"/>
      <c r="M3" s="550"/>
      <c r="N3" s="550"/>
    </row>
    <row r="4" s="15" customFormat="1" ht="18" customHeight="1" spans="1:14">
      <c r="A4" s="40"/>
      <c r="B4" s="550" t="s">
        <v>139</v>
      </c>
      <c r="C4" s="550"/>
      <c r="D4" s="550"/>
      <c r="E4" s="550"/>
      <c r="F4" s="550"/>
      <c r="G4" s="550"/>
      <c r="H4" s="550"/>
      <c r="I4" s="550"/>
      <c r="J4" s="550"/>
      <c r="K4" s="550"/>
      <c r="L4" s="550"/>
      <c r="M4" s="550"/>
      <c r="N4" s="550"/>
    </row>
    <row r="5" s="15" customFormat="1" ht="18" customHeight="1" spans="1:14">
      <c r="A5" s="40"/>
      <c r="B5" s="550" t="s">
        <v>140</v>
      </c>
      <c r="C5" s="550"/>
      <c r="D5" s="550"/>
      <c r="E5" s="550"/>
      <c r="F5" s="550"/>
      <c r="G5" s="550"/>
      <c r="H5" s="550"/>
      <c r="I5" s="550"/>
      <c r="J5" s="550"/>
      <c r="K5" s="550"/>
      <c r="L5" s="550"/>
      <c r="M5" s="550"/>
      <c r="N5" s="550"/>
    </row>
    <row r="6" s="15" customFormat="1" ht="18" customHeight="1" spans="1:14">
      <c r="A6" s="549" t="s">
        <v>141</v>
      </c>
      <c r="B6" s="550" t="s">
        <v>142</v>
      </c>
      <c r="C6" s="550"/>
      <c r="D6" s="550"/>
      <c r="E6" s="550"/>
      <c r="F6" s="550"/>
      <c r="G6" s="550"/>
      <c r="H6" s="550"/>
      <c r="I6" s="550"/>
      <c r="J6" s="550"/>
      <c r="K6" s="550"/>
      <c r="L6" s="550"/>
      <c r="M6" s="550"/>
      <c r="N6" s="550"/>
    </row>
    <row r="7" s="15" customFormat="1" ht="18" customHeight="1" spans="1:14">
      <c r="A7" s="549" t="s">
        <v>143</v>
      </c>
      <c r="B7" s="550" t="s">
        <v>144</v>
      </c>
      <c r="C7" s="550"/>
      <c r="D7" s="550"/>
      <c r="E7" s="550"/>
      <c r="F7" s="550"/>
      <c r="G7" s="550"/>
      <c r="H7" s="550"/>
      <c r="I7" s="550"/>
      <c r="J7" s="550"/>
      <c r="K7" s="550"/>
      <c r="L7" s="550"/>
      <c r="M7" s="550"/>
      <c r="N7" s="550"/>
    </row>
    <row r="8" s="15" customFormat="1" ht="18" customHeight="1" spans="1:14">
      <c r="A8" s="549" t="s">
        <v>145</v>
      </c>
      <c r="B8" s="550" t="s">
        <v>146</v>
      </c>
      <c r="C8" s="550"/>
      <c r="D8" s="550"/>
      <c r="E8" s="550"/>
      <c r="F8" s="550"/>
      <c r="G8" s="550"/>
      <c r="H8" s="550"/>
      <c r="I8" s="550"/>
      <c r="J8" s="550"/>
      <c r="K8" s="550"/>
      <c r="L8" s="550"/>
      <c r="M8" s="550"/>
      <c r="N8" s="550"/>
    </row>
    <row r="9" s="15" customFormat="1" ht="18" customHeight="1" spans="1:14">
      <c r="A9" s="549"/>
      <c r="B9" s="550" t="s">
        <v>147</v>
      </c>
      <c r="C9" s="550"/>
      <c r="D9" s="550"/>
      <c r="E9" s="550"/>
      <c r="F9" s="550"/>
      <c r="G9" s="550"/>
      <c r="H9" s="550"/>
      <c r="I9" s="550"/>
      <c r="J9" s="550"/>
      <c r="K9" s="550"/>
      <c r="L9" s="550"/>
      <c r="M9" s="550"/>
      <c r="N9" s="550"/>
    </row>
    <row r="10" s="15" customFormat="1" ht="18" customHeight="1" spans="1:14">
      <c r="A10" s="549"/>
      <c r="B10" s="550" t="s">
        <v>148</v>
      </c>
      <c r="C10" s="550"/>
      <c r="D10" s="550"/>
      <c r="E10" s="550"/>
      <c r="F10" s="550"/>
      <c r="G10" s="550"/>
      <c r="H10" s="550"/>
      <c r="I10" s="550"/>
      <c r="J10" s="550"/>
      <c r="K10" s="550"/>
      <c r="L10" s="550"/>
      <c r="M10" s="550"/>
      <c r="N10" s="550"/>
    </row>
    <row r="11" s="15" customFormat="1" ht="18" customHeight="1" spans="1:14">
      <c r="A11" s="14"/>
      <c r="B11" s="550" t="s">
        <v>149</v>
      </c>
      <c r="C11" s="550"/>
      <c r="D11" s="550"/>
      <c r="E11" s="550"/>
      <c r="F11" s="550"/>
      <c r="G11" s="550"/>
      <c r="H11" s="550"/>
      <c r="I11" s="550"/>
      <c r="J11" s="550"/>
      <c r="K11" s="550"/>
      <c r="L11" s="550"/>
      <c r="M11" s="550"/>
      <c r="N11" s="550"/>
    </row>
    <row r="12" s="15" customFormat="1" ht="18" customHeight="1" spans="1:14">
      <c r="A12" s="549"/>
      <c r="B12" s="550" t="s">
        <v>150</v>
      </c>
      <c r="C12" s="550"/>
      <c r="D12" s="550"/>
      <c r="E12" s="550"/>
      <c r="F12" s="550"/>
      <c r="G12" s="550"/>
      <c r="H12" s="550"/>
      <c r="I12" s="550"/>
      <c r="J12" s="550"/>
      <c r="K12" s="550"/>
      <c r="L12" s="550"/>
      <c r="M12" s="550"/>
      <c r="N12" s="550"/>
    </row>
    <row r="13" s="15" customFormat="1" ht="18" customHeight="1" spans="1:14">
      <c r="A13" s="549" t="s">
        <v>151</v>
      </c>
      <c r="B13" s="550" t="s">
        <v>152</v>
      </c>
      <c r="C13" s="550"/>
      <c r="D13" s="550"/>
      <c r="E13" s="550"/>
      <c r="F13" s="550"/>
      <c r="G13" s="550"/>
      <c r="H13" s="550"/>
      <c r="I13" s="550"/>
      <c r="J13" s="550"/>
      <c r="K13" s="550"/>
      <c r="L13" s="550"/>
      <c r="M13" s="550"/>
      <c r="N13" s="550"/>
    </row>
    <row r="14" s="15" customFormat="1" ht="18" customHeight="1" spans="1:14">
      <c r="A14" s="549" t="s">
        <v>153</v>
      </c>
      <c r="B14" s="550" t="s">
        <v>154</v>
      </c>
      <c r="C14" s="550"/>
      <c r="D14" s="550"/>
      <c r="E14" s="550"/>
      <c r="F14" s="550"/>
      <c r="G14" s="550"/>
      <c r="H14" s="550"/>
      <c r="I14" s="550"/>
      <c r="J14" s="550"/>
      <c r="K14" s="550"/>
      <c r="L14" s="550"/>
      <c r="M14" s="550"/>
      <c r="N14" s="550"/>
    </row>
    <row r="15" s="15" customFormat="1" ht="18" customHeight="1" spans="1:14">
      <c r="A15" s="549" t="s">
        <v>155</v>
      </c>
      <c r="B15" s="550" t="s">
        <v>156</v>
      </c>
      <c r="C15" s="550"/>
      <c r="D15" s="550"/>
      <c r="E15" s="550"/>
      <c r="F15" s="550"/>
      <c r="G15" s="550"/>
      <c r="H15" s="550"/>
      <c r="I15" s="550"/>
      <c r="J15" s="550"/>
      <c r="K15" s="550"/>
      <c r="L15" s="550"/>
      <c r="M15" s="550"/>
      <c r="N15" s="550"/>
    </row>
    <row r="16" s="15" customFormat="1" ht="18" customHeight="1" spans="1:13">
      <c r="A16" s="551" t="s">
        <v>157</v>
      </c>
      <c r="B16" s="552" t="s">
        <v>158</v>
      </c>
      <c r="C16" s="552"/>
      <c r="D16" s="552"/>
      <c r="E16" s="552"/>
      <c r="F16" s="552"/>
      <c r="G16" s="552"/>
      <c r="H16" s="552"/>
      <c r="I16" s="552"/>
      <c r="J16" s="552"/>
      <c r="K16" s="552"/>
      <c r="L16" s="552"/>
      <c r="M16" s="552"/>
    </row>
    <row r="17" s="15" customFormat="1" ht="18" customHeight="1" spans="1:13">
      <c r="A17" s="553"/>
      <c r="B17" s="552" t="s">
        <v>159</v>
      </c>
      <c r="C17" s="552"/>
      <c r="D17" s="552"/>
      <c r="E17" s="552"/>
      <c r="F17" s="552"/>
      <c r="G17" s="552"/>
      <c r="H17" s="552"/>
      <c r="I17" s="552"/>
      <c r="J17" s="552"/>
      <c r="K17" s="552"/>
      <c r="L17" s="552"/>
      <c r="M17" s="552"/>
    </row>
    <row r="18" s="545" customFormat="1" ht="18" customHeight="1" spans="1:1">
      <c r="A18" s="554"/>
    </row>
    <row r="19" s="546" customFormat="1" ht="25.5" spans="1:13">
      <c r="A19" s="555" t="s">
        <v>160</v>
      </c>
      <c r="B19" s="556"/>
      <c r="C19" s="555"/>
      <c r="D19" s="555"/>
      <c r="E19" s="555"/>
      <c r="F19" s="555"/>
      <c r="G19" s="555"/>
      <c r="H19" s="555"/>
      <c r="I19" s="555"/>
      <c r="J19" s="555"/>
      <c r="K19" s="555"/>
      <c r="L19" s="555"/>
      <c r="M19" s="555"/>
    </row>
    <row r="20" s="546" customFormat="1" ht="25.5" spans="1:13">
      <c r="A20" s="555"/>
      <c r="B20" s="556"/>
      <c r="C20" s="555" t="s">
        <v>161</v>
      </c>
      <c r="D20" s="555"/>
      <c r="E20" s="555"/>
      <c r="F20" s="555"/>
      <c r="G20" s="555"/>
      <c r="H20" s="555"/>
      <c r="I20" s="555"/>
      <c r="J20" s="555"/>
      <c r="K20" s="555"/>
      <c r="L20" s="555"/>
      <c r="M20" s="555"/>
    </row>
    <row r="21" s="545" customFormat="1"/>
    <row r="22" s="15" customFormat="1" ht="12.75" spans="2:13">
      <c r="B22" s="557" t="s">
        <v>162</v>
      </c>
      <c r="C22" s="558"/>
      <c r="D22" s="558"/>
      <c r="E22" s="558"/>
      <c r="F22" s="558"/>
      <c r="G22" s="558"/>
      <c r="H22" s="558"/>
      <c r="I22" s="558"/>
      <c r="J22" s="558"/>
      <c r="K22" s="558"/>
      <c r="L22" s="558"/>
      <c r="M22" s="558"/>
    </row>
    <row r="23" s="15" customFormat="1" ht="12.75" spans="2:13">
      <c r="B23" s="557" t="s">
        <v>163</v>
      </c>
      <c r="C23" s="558"/>
      <c r="D23" s="558"/>
      <c r="E23" s="558"/>
      <c r="F23" s="558"/>
      <c r="G23" s="558"/>
      <c r="H23" s="558"/>
      <c r="I23" s="558"/>
      <c r="J23" s="558"/>
      <c r="K23" s="558"/>
      <c r="L23" s="558"/>
      <c r="M23" s="558"/>
    </row>
  </sheetData>
  <sheetProtection password="C673" sheet="1"/>
  <mergeCells count="1">
    <mergeCell ref="A1:M1"/>
  </mergeCells>
  <hyperlinks>
    <hyperlink ref="A2" location="索引目录!B3" display="返回索引页"/>
  </hyperlinks>
  <pageMargins left="0.75" right="0.47" top="1" bottom="1" header="0.5" footer="0.5"/>
  <pageSetup paperSize="9" scale="69"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45"/>
  <dimension ref="A1:N31"/>
  <sheetViews>
    <sheetView zoomScale="90" zoomScaleNormal="90" workbookViewId="0">
      <pane ySplit="6" topLeftCell="A19" activePane="bottomLeft" state="frozen"/>
      <selection/>
      <selection pane="bottomLeft" activeCell="J53" sqref="J53"/>
    </sheetView>
  </sheetViews>
  <sheetFormatPr defaultColWidth="9" defaultRowHeight="15.75" customHeight="1"/>
  <cols>
    <col min="1" max="1" width="6.375" style="15" customWidth="1"/>
    <col min="2" max="2" width="20.25" style="15" customWidth="1"/>
    <col min="3" max="3" width="8.25" style="15" customWidth="1"/>
    <col min="4" max="4" width="12" style="15" customWidth="1"/>
    <col min="5" max="5" width="9.875" style="15" customWidth="1"/>
    <col min="6" max="6" width="11.5" style="15" customWidth="1"/>
    <col min="7" max="7" width="13.25" style="15" hidden="1" customWidth="1" outlineLevel="1"/>
    <col min="8" max="8" width="13.75" style="15" customWidth="1" collapsed="1"/>
    <col min="9" max="9" width="13.25" style="15" customWidth="1"/>
    <col min="10" max="10" width="11.25" style="15" customWidth="1"/>
    <col min="11" max="11" width="8.75" style="15" customWidth="1"/>
    <col min="12" max="12" width="12.625" style="15" customWidth="1"/>
    <col min="13" max="16384" width="9" style="15"/>
  </cols>
  <sheetData>
    <row r="1" s="85" customFormat="1" ht="11.25" spans="1:12">
      <c r="A1" s="90" t="s">
        <v>288</v>
      </c>
      <c r="B1" s="86" t="s">
        <v>289</v>
      </c>
      <c r="C1" s="87"/>
      <c r="D1" s="87"/>
      <c r="E1" s="87"/>
      <c r="F1" s="87"/>
      <c r="G1" s="87"/>
      <c r="H1" s="87"/>
      <c r="I1" s="87"/>
      <c r="J1" s="87"/>
      <c r="K1" s="87"/>
      <c r="L1" s="87"/>
    </row>
    <row r="2" s="12" customFormat="1" ht="30" customHeight="1" spans="1:12">
      <c r="A2" s="19" t="s">
        <v>842</v>
      </c>
      <c r="B2" s="19"/>
      <c r="C2" s="19"/>
      <c r="D2" s="19"/>
      <c r="E2" s="19"/>
      <c r="F2" s="19"/>
      <c r="G2" s="19"/>
      <c r="H2" s="19"/>
      <c r="I2" s="19"/>
      <c r="J2" s="19"/>
      <c r="K2" s="19"/>
      <c r="L2" s="19"/>
    </row>
    <row r="3" ht="15" customHeight="1" spans="1:14">
      <c r="A3" s="20" t="str">
        <f>CONCATENATE(封面!D9,封面!F9,封面!G9,封面!H9,封面!I9,封面!J9,封面!K9)</f>
        <v>评估基准日：2024年9月30日</v>
      </c>
      <c r="B3" s="20"/>
      <c r="C3" s="20"/>
      <c r="D3" s="20"/>
      <c r="E3" s="20"/>
      <c r="F3" s="20"/>
      <c r="G3" s="20"/>
      <c r="H3" s="20"/>
      <c r="I3" s="38"/>
      <c r="J3" s="38"/>
      <c r="K3" s="38"/>
      <c r="L3" s="38"/>
      <c r="M3" s="38"/>
      <c r="N3" s="38"/>
    </row>
    <row r="4" ht="15" customHeight="1" spans="1:14">
      <c r="A4" s="20"/>
      <c r="B4" s="20"/>
      <c r="C4" s="20"/>
      <c r="D4" s="20"/>
      <c r="E4" s="20"/>
      <c r="F4" s="20"/>
      <c r="G4" s="20"/>
      <c r="H4" s="20"/>
      <c r="I4" s="38"/>
      <c r="J4" s="38"/>
      <c r="K4" s="39"/>
      <c r="L4" s="39" t="s">
        <v>843</v>
      </c>
      <c r="M4" s="38"/>
      <c r="N4" s="38"/>
    </row>
    <row r="5" ht="15" customHeight="1" spans="1:12">
      <c r="A5" s="21" t="str">
        <f>封面!D7&amp;封面!F7</f>
        <v>被评估单位：杭州宏逸柳溪旅游发展有限公司</v>
      </c>
      <c r="L5" s="40" t="s">
        <v>292</v>
      </c>
    </row>
    <row r="6" s="13" customFormat="1" ht="19.9" customHeight="1" spans="1:12">
      <c r="A6" s="22" t="s">
        <v>293</v>
      </c>
      <c r="B6" s="22" t="s">
        <v>328</v>
      </c>
      <c r="C6" s="22" t="s">
        <v>330</v>
      </c>
      <c r="D6" s="22" t="s">
        <v>844</v>
      </c>
      <c r="E6" s="22" t="s">
        <v>845</v>
      </c>
      <c r="F6" s="22" t="s">
        <v>838</v>
      </c>
      <c r="G6" s="23" t="s">
        <v>298</v>
      </c>
      <c r="H6" s="24" t="s">
        <v>299</v>
      </c>
      <c r="I6" s="22" t="s">
        <v>300</v>
      </c>
      <c r="J6" s="22" t="s">
        <v>301</v>
      </c>
      <c r="K6" s="22" t="s">
        <v>302</v>
      </c>
      <c r="L6" s="22" t="s">
        <v>303</v>
      </c>
    </row>
    <row r="7" ht="15" customHeight="1" spans="1:12">
      <c r="A7" s="25"/>
      <c r="B7" s="26"/>
      <c r="C7" s="27"/>
      <c r="D7" s="25"/>
      <c r="E7" s="74"/>
      <c r="F7" s="74"/>
      <c r="G7" s="28"/>
      <c r="H7" s="31"/>
      <c r="I7" s="31"/>
      <c r="J7" s="31" t="str">
        <f>IF(OR(AND(H7=0,I7=0),I7=0),"",I7-H7)</f>
        <v/>
      </c>
      <c r="K7" s="68" t="str">
        <f>IF(ISERROR(J7/H7),"",J7/ABS(H7)*100)</f>
        <v/>
      </c>
      <c r="L7" s="41"/>
    </row>
    <row r="8" ht="15" customHeight="1" spans="1:12">
      <c r="A8" s="25"/>
      <c r="B8" s="26"/>
      <c r="C8" s="27"/>
      <c r="D8" s="25"/>
      <c r="E8" s="74"/>
      <c r="F8" s="74"/>
      <c r="G8" s="28"/>
      <c r="H8" s="31"/>
      <c r="I8" s="29"/>
      <c r="J8" s="29" t="str">
        <f t="shared" ref="J8:J31" si="0">IF(OR(AND(H8=0,I8=0),I8=0),"",I8-H8)</f>
        <v/>
      </c>
      <c r="K8" s="29" t="str">
        <f t="shared" ref="K8:K31" si="1">IF(ISERROR(J8/H8),"",J8/ABS(H8)*100)</f>
        <v/>
      </c>
      <c r="L8" s="41"/>
    </row>
    <row r="9" ht="15" customHeight="1" spans="1:12">
      <c r="A9" s="25"/>
      <c r="B9" s="26"/>
      <c r="C9" s="27"/>
      <c r="D9" s="25"/>
      <c r="E9" s="74"/>
      <c r="F9" s="74"/>
      <c r="G9" s="28"/>
      <c r="H9" s="31"/>
      <c r="I9" s="29"/>
      <c r="J9" s="29" t="str">
        <f t="shared" si="0"/>
        <v/>
      </c>
      <c r="K9" s="29" t="str">
        <f t="shared" si="1"/>
        <v/>
      </c>
      <c r="L9" s="41"/>
    </row>
    <row r="10" ht="15" customHeight="1" spans="1:12">
      <c r="A10" s="25"/>
      <c r="B10" s="26"/>
      <c r="C10" s="27"/>
      <c r="D10" s="25"/>
      <c r="E10" s="74"/>
      <c r="F10" s="74"/>
      <c r="G10" s="28"/>
      <c r="H10" s="31"/>
      <c r="I10" s="29"/>
      <c r="J10" s="29" t="str">
        <f t="shared" si="0"/>
        <v/>
      </c>
      <c r="K10" s="29" t="str">
        <f t="shared" si="1"/>
        <v/>
      </c>
      <c r="L10" s="41"/>
    </row>
    <row r="11" ht="15" customHeight="1" spans="1:12">
      <c r="A11" s="25"/>
      <c r="B11" s="26"/>
      <c r="C11" s="27"/>
      <c r="D11" s="25"/>
      <c r="E11" s="74"/>
      <c r="F11" s="74"/>
      <c r="G11" s="28"/>
      <c r="H11" s="31"/>
      <c r="I11" s="29"/>
      <c r="J11" s="29" t="str">
        <f t="shared" si="0"/>
        <v/>
      </c>
      <c r="K11" s="29" t="str">
        <f t="shared" si="1"/>
        <v/>
      </c>
      <c r="L11" s="41"/>
    </row>
    <row r="12" ht="15" customHeight="1" spans="1:12">
      <c r="A12" s="25"/>
      <c r="B12" s="26"/>
      <c r="C12" s="27"/>
      <c r="D12" s="25"/>
      <c r="E12" s="74"/>
      <c r="F12" s="74"/>
      <c r="G12" s="28"/>
      <c r="H12" s="31"/>
      <c r="I12" s="29"/>
      <c r="J12" s="29" t="str">
        <f t="shared" si="0"/>
        <v/>
      </c>
      <c r="K12" s="29" t="str">
        <f t="shared" si="1"/>
        <v/>
      </c>
      <c r="L12" s="41"/>
    </row>
    <row r="13" ht="15" customHeight="1" spans="1:12">
      <c r="A13" s="25"/>
      <c r="B13" s="26"/>
      <c r="C13" s="27"/>
      <c r="D13" s="25"/>
      <c r="E13" s="74"/>
      <c r="F13" s="74"/>
      <c r="G13" s="28"/>
      <c r="H13" s="31"/>
      <c r="I13" s="29"/>
      <c r="J13" s="29" t="str">
        <f t="shared" si="0"/>
        <v/>
      </c>
      <c r="K13" s="29" t="str">
        <f t="shared" si="1"/>
        <v/>
      </c>
      <c r="L13" s="41"/>
    </row>
    <row r="14" ht="15" customHeight="1" spans="1:12">
      <c r="A14" s="25"/>
      <c r="B14" s="26"/>
      <c r="C14" s="27"/>
      <c r="D14" s="25"/>
      <c r="E14" s="74"/>
      <c r="F14" s="74"/>
      <c r="G14" s="28"/>
      <c r="H14" s="31"/>
      <c r="I14" s="29"/>
      <c r="J14" s="29" t="str">
        <f t="shared" si="0"/>
        <v/>
      </c>
      <c r="K14" s="29" t="str">
        <f t="shared" si="1"/>
        <v/>
      </c>
      <c r="L14" s="41"/>
    </row>
    <row r="15" ht="15" customHeight="1" spans="1:12">
      <c r="A15" s="25"/>
      <c r="B15" s="26"/>
      <c r="C15" s="27"/>
      <c r="D15" s="25"/>
      <c r="E15" s="74"/>
      <c r="F15" s="74"/>
      <c r="G15" s="28"/>
      <c r="H15" s="31"/>
      <c r="I15" s="29"/>
      <c r="J15" s="29" t="str">
        <f t="shared" si="0"/>
        <v/>
      </c>
      <c r="K15" s="29" t="str">
        <f t="shared" si="1"/>
        <v/>
      </c>
      <c r="L15" s="41"/>
    </row>
    <row r="16" ht="15" customHeight="1" spans="1:12">
      <c r="A16" s="25"/>
      <c r="B16" s="26"/>
      <c r="C16" s="27"/>
      <c r="D16" s="25"/>
      <c r="E16" s="74"/>
      <c r="F16" s="74"/>
      <c r="G16" s="28"/>
      <c r="H16" s="31"/>
      <c r="I16" s="29"/>
      <c r="J16" s="29" t="str">
        <f t="shared" si="0"/>
        <v/>
      </c>
      <c r="K16" s="29" t="str">
        <f t="shared" si="1"/>
        <v/>
      </c>
      <c r="L16" s="41"/>
    </row>
    <row r="17" ht="15" customHeight="1" spans="1:12">
      <c r="A17" s="25"/>
      <c r="B17" s="26"/>
      <c r="C17" s="27"/>
      <c r="D17" s="25"/>
      <c r="E17" s="74"/>
      <c r="F17" s="74"/>
      <c r="G17" s="28"/>
      <c r="H17" s="31"/>
      <c r="I17" s="29"/>
      <c r="J17" s="29" t="str">
        <f t="shared" si="0"/>
        <v/>
      </c>
      <c r="K17" s="29" t="str">
        <f t="shared" si="1"/>
        <v/>
      </c>
      <c r="L17" s="41"/>
    </row>
    <row r="18" ht="15" customHeight="1" spans="1:12">
      <c r="A18" s="25"/>
      <c r="B18" s="26"/>
      <c r="C18" s="27"/>
      <c r="D18" s="25"/>
      <c r="E18" s="74"/>
      <c r="F18" s="74"/>
      <c r="G18" s="28"/>
      <c r="H18" s="31"/>
      <c r="I18" s="29"/>
      <c r="J18" s="29"/>
      <c r="K18" s="29"/>
      <c r="L18" s="41"/>
    </row>
    <row r="19" ht="15" customHeight="1" spans="1:12">
      <c r="A19" s="25"/>
      <c r="B19" s="26"/>
      <c r="C19" s="27"/>
      <c r="D19" s="25"/>
      <c r="E19" s="74"/>
      <c r="F19" s="74"/>
      <c r="G19" s="28"/>
      <c r="H19" s="31"/>
      <c r="I19" s="29"/>
      <c r="J19" s="29" t="str">
        <f t="shared" si="0"/>
        <v/>
      </c>
      <c r="K19" s="29" t="str">
        <f t="shared" si="1"/>
        <v/>
      </c>
      <c r="L19" s="41"/>
    </row>
    <row r="20" ht="15" customHeight="1" spans="1:12">
      <c r="A20" s="25"/>
      <c r="B20" s="26"/>
      <c r="C20" s="27"/>
      <c r="D20" s="25"/>
      <c r="E20" s="74"/>
      <c r="F20" s="74"/>
      <c r="G20" s="28"/>
      <c r="H20" s="31"/>
      <c r="I20" s="29"/>
      <c r="J20" s="29" t="str">
        <f t="shared" si="0"/>
        <v/>
      </c>
      <c r="K20" s="29" t="str">
        <f t="shared" si="1"/>
        <v/>
      </c>
      <c r="L20" s="41"/>
    </row>
    <row r="21" ht="15" customHeight="1" spans="1:12">
      <c r="A21" s="25"/>
      <c r="B21" s="26"/>
      <c r="C21" s="27"/>
      <c r="D21" s="25"/>
      <c r="E21" s="74"/>
      <c r="F21" s="74"/>
      <c r="G21" s="28"/>
      <c r="H21" s="31"/>
      <c r="I21" s="29"/>
      <c r="J21" s="29" t="str">
        <f t="shared" si="0"/>
        <v/>
      </c>
      <c r="K21" s="29" t="str">
        <f t="shared" si="1"/>
        <v/>
      </c>
      <c r="L21" s="41"/>
    </row>
    <row r="22" ht="15" customHeight="1" spans="1:12">
      <c r="A22" s="25"/>
      <c r="B22" s="26"/>
      <c r="C22" s="27"/>
      <c r="D22" s="25"/>
      <c r="E22" s="74"/>
      <c r="F22" s="74"/>
      <c r="G22" s="28"/>
      <c r="H22" s="31"/>
      <c r="I22" s="29"/>
      <c r="J22" s="29" t="str">
        <f t="shared" si="0"/>
        <v/>
      </c>
      <c r="K22" s="29" t="str">
        <f t="shared" si="1"/>
        <v/>
      </c>
      <c r="L22" s="41"/>
    </row>
    <row r="23" ht="15" customHeight="1" spans="1:12">
      <c r="A23" s="25"/>
      <c r="B23" s="26"/>
      <c r="C23" s="27"/>
      <c r="D23" s="25"/>
      <c r="E23" s="74"/>
      <c r="F23" s="74"/>
      <c r="G23" s="28"/>
      <c r="H23" s="31"/>
      <c r="I23" s="29"/>
      <c r="J23" s="29" t="str">
        <f t="shared" si="0"/>
        <v/>
      </c>
      <c r="K23" s="29" t="str">
        <f t="shared" si="1"/>
        <v/>
      </c>
      <c r="L23" s="41"/>
    </row>
    <row r="24" ht="15" customHeight="1" spans="1:12">
      <c r="A24" s="25"/>
      <c r="B24" s="26"/>
      <c r="C24" s="27"/>
      <c r="D24" s="25"/>
      <c r="E24" s="74"/>
      <c r="F24" s="74"/>
      <c r="G24" s="28"/>
      <c r="H24" s="31"/>
      <c r="I24" s="29"/>
      <c r="J24" s="29" t="str">
        <f t="shared" si="0"/>
        <v/>
      </c>
      <c r="K24" s="29" t="str">
        <f t="shared" si="1"/>
        <v/>
      </c>
      <c r="L24" s="41"/>
    </row>
    <row r="25" ht="15" customHeight="1" spans="1:12">
      <c r="A25" s="25"/>
      <c r="B25" s="26"/>
      <c r="C25" s="27"/>
      <c r="D25" s="25"/>
      <c r="E25" s="74"/>
      <c r="F25" s="74"/>
      <c r="G25" s="28"/>
      <c r="H25" s="31"/>
      <c r="I25" s="29"/>
      <c r="J25" s="29" t="str">
        <f t="shared" si="0"/>
        <v/>
      </c>
      <c r="K25" s="29" t="str">
        <f t="shared" si="1"/>
        <v/>
      </c>
      <c r="L25" s="41"/>
    </row>
    <row r="26" ht="15" customHeight="1" spans="1:12">
      <c r="A26" s="25"/>
      <c r="B26" s="26"/>
      <c r="C26" s="27"/>
      <c r="D26" s="25"/>
      <c r="E26" s="74"/>
      <c r="F26" s="74"/>
      <c r="G26" s="28"/>
      <c r="H26" s="31"/>
      <c r="I26" s="29"/>
      <c r="J26" s="29" t="str">
        <f t="shared" si="0"/>
        <v/>
      </c>
      <c r="K26" s="29" t="str">
        <f t="shared" si="1"/>
        <v/>
      </c>
      <c r="L26" s="41"/>
    </row>
    <row r="27" ht="15" customHeight="1" spans="1:12">
      <c r="A27" s="25"/>
      <c r="B27" s="26"/>
      <c r="C27" s="27"/>
      <c r="D27" s="25"/>
      <c r="E27" s="74"/>
      <c r="F27" s="74"/>
      <c r="G27" s="28"/>
      <c r="H27" s="31"/>
      <c r="I27" s="29"/>
      <c r="J27" s="29" t="str">
        <f t="shared" si="0"/>
        <v/>
      </c>
      <c r="K27" s="29" t="str">
        <f t="shared" si="1"/>
        <v/>
      </c>
      <c r="L27" s="41"/>
    </row>
    <row r="28" ht="15" customHeight="1" spans="1:12">
      <c r="A28" s="25"/>
      <c r="B28" s="26"/>
      <c r="C28" s="27"/>
      <c r="D28" s="25"/>
      <c r="E28" s="74"/>
      <c r="F28" s="74"/>
      <c r="G28" s="28"/>
      <c r="H28" s="31"/>
      <c r="I28" s="29"/>
      <c r="J28" s="29" t="str">
        <f t="shared" si="0"/>
        <v/>
      </c>
      <c r="K28" s="29" t="str">
        <f t="shared" si="1"/>
        <v/>
      </c>
      <c r="L28" s="41"/>
    </row>
    <row r="29" s="14" customFormat="1" ht="15" customHeight="1" spans="1:12">
      <c r="A29" s="98" t="s">
        <v>361</v>
      </c>
      <c r="B29" s="99"/>
      <c r="C29" s="22"/>
      <c r="D29" s="88"/>
      <c r="E29" s="88"/>
      <c r="F29" s="88"/>
      <c r="G29" s="35">
        <f>SUM(G7:G28)</f>
        <v>0</v>
      </c>
      <c r="H29" s="36">
        <f>SUM(H7:H28)</f>
        <v>0</v>
      </c>
      <c r="I29" s="37">
        <f>SUM(I7:I28)</f>
        <v>0</v>
      </c>
      <c r="J29" s="37" t="str">
        <f t="shared" si="0"/>
        <v/>
      </c>
      <c r="K29" s="37" t="str">
        <f t="shared" si="1"/>
        <v/>
      </c>
      <c r="L29" s="42"/>
    </row>
    <row r="30" ht="15" customHeight="1" spans="1:12">
      <c r="A30" s="110" t="s">
        <v>403</v>
      </c>
      <c r="B30" s="110"/>
      <c r="C30" s="25"/>
      <c r="D30" s="102"/>
      <c r="E30" s="102"/>
      <c r="F30" s="102"/>
      <c r="G30" s="28"/>
      <c r="H30" s="31">
        <v>0</v>
      </c>
      <c r="I30" s="29">
        <v>0</v>
      </c>
      <c r="J30" s="29" t="str">
        <f t="shared" si="0"/>
        <v/>
      </c>
      <c r="K30" s="29" t="str">
        <f t="shared" si="1"/>
        <v/>
      </c>
      <c r="L30" s="41"/>
    </row>
    <row r="31" s="14" customFormat="1" ht="15" customHeight="1" spans="1:12">
      <c r="A31" s="98" t="s">
        <v>364</v>
      </c>
      <c r="B31" s="99"/>
      <c r="C31" s="22"/>
      <c r="D31" s="88"/>
      <c r="E31" s="88"/>
      <c r="F31" s="88"/>
      <c r="G31" s="35">
        <f>G29-G30</f>
        <v>0</v>
      </c>
      <c r="H31" s="36">
        <f>H29-H30</f>
        <v>0</v>
      </c>
      <c r="I31" s="37">
        <f>I29-I30</f>
        <v>0</v>
      </c>
      <c r="J31" s="37" t="str">
        <f t="shared" si="0"/>
        <v/>
      </c>
      <c r="K31" s="37" t="str">
        <f t="shared" si="1"/>
        <v/>
      </c>
      <c r="L31" s="42"/>
    </row>
  </sheetData>
  <mergeCells count="5">
    <mergeCell ref="A2:L2"/>
    <mergeCell ref="A3:L3"/>
    <mergeCell ref="A29:B29"/>
    <mergeCell ref="A30:B30"/>
    <mergeCell ref="A31:B31"/>
  </mergeCells>
  <hyperlinks>
    <hyperlink ref="A1" location="索引目录!D33" display="返回索引页"/>
    <hyperlink ref="B1" location="非流动资产评估汇总!B18"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31"/>
  <sheetViews>
    <sheetView zoomScale="90" zoomScaleNormal="90" workbookViewId="0">
      <pane ySplit="6" topLeftCell="A19" activePane="bottomLeft" state="frozen"/>
      <selection/>
      <selection pane="bottomLeft" activeCell="J53" sqref="J53"/>
    </sheetView>
  </sheetViews>
  <sheetFormatPr defaultColWidth="9" defaultRowHeight="15.75" customHeight="1"/>
  <cols>
    <col min="1" max="1" width="6.375" style="15" customWidth="1"/>
    <col min="2" max="2" width="20.25" style="15" customWidth="1"/>
    <col min="3" max="3" width="8.25" style="15" customWidth="1"/>
    <col min="4" max="4" width="12" style="15" customWidth="1"/>
    <col min="5" max="5" width="9.875" style="15" customWidth="1"/>
    <col min="6" max="6" width="11.5" style="15" customWidth="1"/>
    <col min="7" max="7" width="13.25" style="15" hidden="1" customWidth="1" outlineLevel="1"/>
    <col min="8" max="8" width="13.75" style="15" customWidth="1" collapsed="1"/>
    <col min="9" max="9" width="13.25" style="15" customWidth="1"/>
    <col min="10" max="10" width="11.25" style="15" customWidth="1"/>
    <col min="11" max="11" width="8.75" style="15" customWidth="1"/>
    <col min="12" max="12" width="12.625" style="15" customWidth="1"/>
    <col min="13" max="16384" width="9" style="15"/>
  </cols>
  <sheetData>
    <row r="1" s="85" customFormat="1" ht="11.25" spans="1:12">
      <c r="A1" s="86" t="s">
        <v>268</v>
      </c>
      <c r="B1" s="86" t="s">
        <v>289</v>
      </c>
      <c r="C1" s="87"/>
      <c r="D1" s="87"/>
      <c r="E1" s="87"/>
      <c r="F1" s="87"/>
      <c r="G1" s="87"/>
      <c r="H1" s="87"/>
      <c r="I1" s="87"/>
      <c r="J1" s="87"/>
      <c r="K1" s="87"/>
      <c r="L1" s="87"/>
    </row>
    <row r="2" s="12" customFormat="1" ht="30" customHeight="1" spans="1:12">
      <c r="A2" s="19" t="s">
        <v>846</v>
      </c>
      <c r="B2" s="19"/>
      <c r="C2" s="19"/>
      <c r="D2" s="19"/>
      <c r="E2" s="19"/>
      <c r="F2" s="19"/>
      <c r="G2" s="19"/>
      <c r="H2" s="19"/>
      <c r="I2" s="19"/>
      <c r="J2" s="19"/>
      <c r="K2" s="19"/>
      <c r="L2" s="19"/>
    </row>
    <row r="3" ht="15" customHeight="1" spans="1:14">
      <c r="A3" s="20" t="str">
        <f>CONCATENATE(封面!D9,封面!F9,封面!G9,封面!H9,封面!I9,封面!J9,封面!K9)</f>
        <v>评估基准日：2024年9月30日</v>
      </c>
      <c r="B3" s="20"/>
      <c r="C3" s="20"/>
      <c r="D3" s="20"/>
      <c r="E3" s="20"/>
      <c r="F3" s="20"/>
      <c r="G3" s="20"/>
      <c r="H3" s="20"/>
      <c r="I3" s="38"/>
      <c r="J3" s="38"/>
      <c r="K3" s="38"/>
      <c r="L3" s="38"/>
      <c r="M3" s="38"/>
      <c r="N3" s="38"/>
    </row>
    <row r="4" ht="15" customHeight="1" spans="1:14">
      <c r="A4" s="20"/>
      <c r="B4" s="20"/>
      <c r="C4" s="20"/>
      <c r="D4" s="20"/>
      <c r="E4" s="20"/>
      <c r="F4" s="20"/>
      <c r="G4" s="20"/>
      <c r="H4" s="20"/>
      <c r="I4" s="38"/>
      <c r="J4" s="38"/>
      <c r="K4" s="39"/>
      <c r="L4" s="39" t="s">
        <v>847</v>
      </c>
      <c r="M4" s="38"/>
      <c r="N4" s="38"/>
    </row>
    <row r="5" ht="15" customHeight="1" spans="1:12">
      <c r="A5" s="21" t="str">
        <f>封面!D7&amp;封面!F7</f>
        <v>被评估单位：杭州宏逸柳溪旅游发展有限公司</v>
      </c>
      <c r="L5" s="40" t="s">
        <v>292</v>
      </c>
    </row>
    <row r="6" s="13" customFormat="1" ht="31.15" customHeight="1" spans="1:12">
      <c r="A6" s="53" t="s">
        <v>293</v>
      </c>
      <c r="B6" s="53" t="s">
        <v>328</v>
      </c>
      <c r="C6" s="53" t="s">
        <v>848</v>
      </c>
      <c r="D6" s="53" t="s">
        <v>330</v>
      </c>
      <c r="E6" s="53" t="s">
        <v>331</v>
      </c>
      <c r="F6" s="53" t="s">
        <v>849</v>
      </c>
      <c r="G6" s="93" t="s">
        <v>298</v>
      </c>
      <c r="H6" s="24" t="s">
        <v>299</v>
      </c>
      <c r="I6" s="53" t="s">
        <v>300</v>
      </c>
      <c r="J6" s="53" t="s">
        <v>301</v>
      </c>
      <c r="K6" s="53" t="s">
        <v>302</v>
      </c>
      <c r="L6" s="53" t="s">
        <v>303</v>
      </c>
    </row>
    <row r="7" ht="15" customHeight="1" spans="1:12">
      <c r="A7" s="25"/>
      <c r="B7" s="26"/>
      <c r="C7" s="200"/>
      <c r="D7" s="27"/>
      <c r="E7" s="74"/>
      <c r="F7" s="74"/>
      <c r="G7" s="28"/>
      <c r="H7" s="31"/>
      <c r="I7" s="29"/>
      <c r="J7" s="31" t="str">
        <f>IF(OR(AND(H7=0,I7=0),I7=0),"",I7-H7)</f>
        <v/>
      </c>
      <c r="K7" s="68" t="str">
        <f>IF(ISERROR(J7/H7),"",J7/ABS(H7)*100)</f>
        <v/>
      </c>
      <c r="L7" s="41"/>
    </row>
    <row r="8" ht="15" customHeight="1" spans="1:12">
      <c r="A8" s="25"/>
      <c r="B8" s="26"/>
      <c r="C8" s="200"/>
      <c r="D8" s="27"/>
      <c r="E8" s="74"/>
      <c r="F8" s="74"/>
      <c r="G8" s="28"/>
      <c r="H8" s="31"/>
      <c r="I8" s="29"/>
      <c r="J8" s="29" t="str">
        <f t="shared" ref="J8:J31" si="0">IF(OR(AND(H8=0,I8=0),I8=0),"",I8-H8)</f>
        <v/>
      </c>
      <c r="K8" s="29" t="str">
        <f t="shared" ref="K8:K31" si="1">IF(ISERROR(J8/H8),"",J8/ABS(H8)*100)</f>
        <v/>
      </c>
      <c r="L8" s="41"/>
    </row>
    <row r="9" ht="15" customHeight="1" spans="1:12">
      <c r="A9" s="25"/>
      <c r="B9" s="26"/>
      <c r="C9" s="200"/>
      <c r="D9" s="27"/>
      <c r="E9" s="74"/>
      <c r="F9" s="74"/>
      <c r="G9" s="28"/>
      <c r="H9" s="31"/>
      <c r="I9" s="29"/>
      <c r="J9" s="29" t="str">
        <f t="shared" si="0"/>
        <v/>
      </c>
      <c r="K9" s="29" t="str">
        <f t="shared" si="1"/>
        <v/>
      </c>
      <c r="L9" s="41"/>
    </row>
    <row r="10" ht="15" customHeight="1" spans="1:12">
      <c r="A10" s="25"/>
      <c r="B10" s="26"/>
      <c r="C10" s="200"/>
      <c r="D10" s="27"/>
      <c r="E10" s="74"/>
      <c r="F10" s="74"/>
      <c r="G10" s="28"/>
      <c r="H10" s="31"/>
      <c r="I10" s="29"/>
      <c r="J10" s="29" t="str">
        <f t="shared" si="0"/>
        <v/>
      </c>
      <c r="K10" s="29" t="str">
        <f t="shared" si="1"/>
        <v/>
      </c>
      <c r="L10" s="41"/>
    </row>
    <row r="11" ht="15" customHeight="1" spans="1:12">
      <c r="A11" s="25"/>
      <c r="B11" s="26"/>
      <c r="C11" s="200"/>
      <c r="D11" s="27"/>
      <c r="E11" s="74"/>
      <c r="F11" s="74"/>
      <c r="G11" s="28"/>
      <c r="H11" s="31"/>
      <c r="I11" s="29"/>
      <c r="J11" s="29"/>
      <c r="K11" s="29"/>
      <c r="L11" s="41"/>
    </row>
    <row r="12" ht="15" customHeight="1" spans="1:12">
      <c r="A12" s="25"/>
      <c r="B12" s="26"/>
      <c r="C12" s="200"/>
      <c r="D12" s="27"/>
      <c r="E12" s="74"/>
      <c r="F12" s="74"/>
      <c r="G12" s="28"/>
      <c r="H12" s="31"/>
      <c r="I12" s="29"/>
      <c r="J12" s="29"/>
      <c r="K12" s="29"/>
      <c r="L12" s="41"/>
    </row>
    <row r="13" ht="15" customHeight="1" spans="1:12">
      <c r="A13" s="25"/>
      <c r="B13" s="26"/>
      <c r="C13" s="200"/>
      <c r="D13" s="27"/>
      <c r="E13" s="74"/>
      <c r="F13" s="74"/>
      <c r="G13" s="28"/>
      <c r="H13" s="31"/>
      <c r="I13" s="29"/>
      <c r="J13" s="29"/>
      <c r="K13" s="29"/>
      <c r="L13" s="41"/>
    </row>
    <row r="14" ht="15" customHeight="1" spans="1:12">
      <c r="A14" s="25"/>
      <c r="B14" s="26"/>
      <c r="C14" s="200"/>
      <c r="D14" s="27"/>
      <c r="E14" s="74"/>
      <c r="F14" s="74"/>
      <c r="G14" s="28"/>
      <c r="H14" s="31"/>
      <c r="I14" s="29"/>
      <c r="J14" s="29"/>
      <c r="K14" s="29"/>
      <c r="L14" s="41"/>
    </row>
    <row r="15" ht="15" customHeight="1" spans="1:12">
      <c r="A15" s="25"/>
      <c r="B15" s="26"/>
      <c r="C15" s="200"/>
      <c r="D15" s="27"/>
      <c r="E15" s="74"/>
      <c r="F15" s="74"/>
      <c r="G15" s="28"/>
      <c r="H15" s="31"/>
      <c r="I15" s="29"/>
      <c r="J15" s="29"/>
      <c r="K15" s="29"/>
      <c r="L15" s="41"/>
    </row>
    <row r="16" ht="15" customHeight="1" spans="1:12">
      <c r="A16" s="25"/>
      <c r="B16" s="26"/>
      <c r="C16" s="200"/>
      <c r="D16" s="27"/>
      <c r="E16" s="74"/>
      <c r="F16" s="74"/>
      <c r="G16" s="28"/>
      <c r="H16" s="31"/>
      <c r="I16" s="29"/>
      <c r="J16" s="29"/>
      <c r="K16" s="29"/>
      <c r="L16" s="41"/>
    </row>
    <row r="17" ht="15" customHeight="1" spans="1:12">
      <c r="A17" s="25"/>
      <c r="B17" s="26"/>
      <c r="C17" s="200"/>
      <c r="D17" s="27"/>
      <c r="E17" s="74"/>
      <c r="F17" s="74"/>
      <c r="G17" s="28"/>
      <c r="H17" s="31"/>
      <c r="I17" s="29"/>
      <c r="J17" s="29"/>
      <c r="K17" s="29"/>
      <c r="L17" s="41"/>
    </row>
    <row r="18" ht="15" customHeight="1" spans="1:12">
      <c r="A18" s="25"/>
      <c r="B18" s="26"/>
      <c r="C18" s="200"/>
      <c r="D18" s="27"/>
      <c r="E18" s="74"/>
      <c r="F18" s="74"/>
      <c r="G18" s="28"/>
      <c r="H18" s="31"/>
      <c r="I18" s="29"/>
      <c r="J18" s="29"/>
      <c r="K18" s="29"/>
      <c r="L18" s="41"/>
    </row>
    <row r="19" ht="15" customHeight="1" spans="1:12">
      <c r="A19" s="25"/>
      <c r="B19" s="26"/>
      <c r="C19" s="200"/>
      <c r="D19" s="27"/>
      <c r="E19" s="74"/>
      <c r="F19" s="74"/>
      <c r="G19" s="28"/>
      <c r="H19" s="31"/>
      <c r="I19" s="29"/>
      <c r="J19" s="29"/>
      <c r="K19" s="29"/>
      <c r="L19" s="41"/>
    </row>
    <row r="20" ht="15" customHeight="1" spans="1:12">
      <c r="A20" s="25"/>
      <c r="B20" s="26"/>
      <c r="C20" s="200"/>
      <c r="D20" s="27"/>
      <c r="E20" s="74"/>
      <c r="F20" s="74"/>
      <c r="G20" s="28"/>
      <c r="H20" s="31"/>
      <c r="I20" s="29"/>
      <c r="J20" s="29"/>
      <c r="K20" s="29"/>
      <c r="L20" s="41"/>
    </row>
    <row r="21" ht="15" customHeight="1" spans="1:12">
      <c r="A21" s="25"/>
      <c r="B21" s="26"/>
      <c r="C21" s="200"/>
      <c r="D21" s="27"/>
      <c r="E21" s="74"/>
      <c r="F21" s="74"/>
      <c r="G21" s="28"/>
      <c r="H21" s="31"/>
      <c r="I21" s="29"/>
      <c r="J21" s="29" t="str">
        <f t="shared" si="0"/>
        <v/>
      </c>
      <c r="K21" s="29" t="str">
        <f t="shared" si="1"/>
        <v/>
      </c>
      <c r="L21" s="41"/>
    </row>
    <row r="22" ht="15" customHeight="1" spans="1:12">
      <c r="A22" s="25"/>
      <c r="B22" s="26"/>
      <c r="C22" s="200"/>
      <c r="D22" s="27"/>
      <c r="E22" s="74"/>
      <c r="F22" s="74"/>
      <c r="G22" s="28"/>
      <c r="H22" s="31"/>
      <c r="I22" s="29"/>
      <c r="J22" s="29" t="str">
        <f t="shared" si="0"/>
        <v/>
      </c>
      <c r="K22" s="29" t="str">
        <f t="shared" si="1"/>
        <v/>
      </c>
      <c r="L22" s="41"/>
    </row>
    <row r="23" ht="15" customHeight="1" spans="1:12">
      <c r="A23" s="25"/>
      <c r="B23" s="26"/>
      <c r="C23" s="200"/>
      <c r="D23" s="27"/>
      <c r="E23" s="74"/>
      <c r="F23" s="74"/>
      <c r="G23" s="28"/>
      <c r="H23" s="31"/>
      <c r="I23" s="29"/>
      <c r="J23" s="29" t="str">
        <f t="shared" si="0"/>
        <v/>
      </c>
      <c r="K23" s="29" t="str">
        <f t="shared" si="1"/>
        <v/>
      </c>
      <c r="L23" s="41"/>
    </row>
    <row r="24" ht="15" customHeight="1" spans="1:12">
      <c r="A24" s="25"/>
      <c r="B24" s="26"/>
      <c r="C24" s="200"/>
      <c r="D24" s="27"/>
      <c r="E24" s="74"/>
      <c r="F24" s="74"/>
      <c r="G24" s="28"/>
      <c r="H24" s="31"/>
      <c r="I24" s="29"/>
      <c r="J24" s="29" t="str">
        <f t="shared" si="0"/>
        <v/>
      </c>
      <c r="K24" s="29" t="str">
        <f t="shared" si="1"/>
        <v/>
      </c>
      <c r="L24" s="41"/>
    </row>
    <row r="25" ht="15" customHeight="1" spans="1:12">
      <c r="A25" s="25"/>
      <c r="B25" s="26"/>
      <c r="C25" s="200"/>
      <c r="D25" s="27"/>
      <c r="E25" s="74"/>
      <c r="F25" s="74"/>
      <c r="G25" s="28"/>
      <c r="H25" s="31"/>
      <c r="I25" s="29"/>
      <c r="J25" s="29" t="str">
        <f t="shared" si="0"/>
        <v/>
      </c>
      <c r="K25" s="29" t="str">
        <f t="shared" si="1"/>
        <v/>
      </c>
      <c r="L25" s="41"/>
    </row>
    <row r="26" ht="15" customHeight="1" spans="1:12">
      <c r="A26" s="25"/>
      <c r="B26" s="26"/>
      <c r="C26" s="200"/>
      <c r="D26" s="27"/>
      <c r="E26" s="74"/>
      <c r="F26" s="74"/>
      <c r="G26" s="28"/>
      <c r="H26" s="31"/>
      <c r="I26" s="29"/>
      <c r="J26" s="29" t="str">
        <f t="shared" si="0"/>
        <v/>
      </c>
      <c r="K26" s="29" t="str">
        <f t="shared" si="1"/>
        <v/>
      </c>
      <c r="L26" s="41"/>
    </row>
    <row r="27" ht="15" customHeight="1" spans="1:12">
      <c r="A27" s="25"/>
      <c r="B27" s="26"/>
      <c r="C27" s="200"/>
      <c r="D27" s="27"/>
      <c r="E27" s="74"/>
      <c r="F27" s="74"/>
      <c r="G27" s="28"/>
      <c r="H27" s="31"/>
      <c r="I27" s="29"/>
      <c r="J27" s="29" t="str">
        <f t="shared" si="0"/>
        <v/>
      </c>
      <c r="K27" s="29" t="str">
        <f t="shared" si="1"/>
        <v/>
      </c>
      <c r="L27" s="41"/>
    </row>
    <row r="28" ht="15" customHeight="1" spans="1:12">
      <c r="A28" s="25"/>
      <c r="B28" s="26"/>
      <c r="C28" s="200"/>
      <c r="D28" s="27"/>
      <c r="E28" s="74"/>
      <c r="F28" s="74"/>
      <c r="G28" s="28"/>
      <c r="H28" s="31"/>
      <c r="I28" s="29"/>
      <c r="J28" s="29" t="str">
        <f t="shared" si="0"/>
        <v/>
      </c>
      <c r="K28" s="29" t="str">
        <f t="shared" si="1"/>
        <v/>
      </c>
      <c r="L28" s="41"/>
    </row>
    <row r="29" s="14" customFormat="1" ht="15" customHeight="1" spans="1:12">
      <c r="A29" s="98" t="s">
        <v>361</v>
      </c>
      <c r="B29" s="99"/>
      <c r="C29" s="22"/>
      <c r="D29" s="88"/>
      <c r="E29" s="88"/>
      <c r="F29" s="88"/>
      <c r="G29" s="35">
        <f>SUM(G7:G28)</f>
        <v>0</v>
      </c>
      <c r="H29" s="36">
        <f>SUM(H7:H28)</f>
        <v>0</v>
      </c>
      <c r="I29" s="37">
        <f>SUM(I7:I28)</f>
        <v>0</v>
      </c>
      <c r="J29" s="37" t="str">
        <f t="shared" si="0"/>
        <v/>
      </c>
      <c r="K29" s="37" t="str">
        <f t="shared" si="1"/>
        <v/>
      </c>
      <c r="L29" s="42"/>
    </row>
    <row r="30" ht="15" customHeight="1" spans="1:12">
      <c r="A30" s="110" t="s">
        <v>403</v>
      </c>
      <c r="B30" s="110"/>
      <c r="C30" s="25"/>
      <c r="D30" s="102"/>
      <c r="E30" s="102"/>
      <c r="F30" s="102"/>
      <c r="G30" s="28"/>
      <c r="H30" s="31">
        <v>0</v>
      </c>
      <c r="I30" s="29">
        <v>0</v>
      </c>
      <c r="J30" s="29" t="str">
        <f t="shared" si="0"/>
        <v/>
      </c>
      <c r="K30" s="29" t="str">
        <f t="shared" si="1"/>
        <v/>
      </c>
      <c r="L30" s="41"/>
    </row>
    <row r="31" s="14" customFormat="1" ht="15" customHeight="1" spans="1:12">
      <c r="A31" s="98" t="s">
        <v>364</v>
      </c>
      <c r="B31" s="99"/>
      <c r="C31" s="22"/>
      <c r="D31" s="88"/>
      <c r="E31" s="88"/>
      <c r="F31" s="88"/>
      <c r="G31" s="35">
        <f t="shared" ref="G31:I31" si="2">G29-G30</f>
        <v>0</v>
      </c>
      <c r="H31" s="36">
        <f t="shared" si="2"/>
        <v>0</v>
      </c>
      <c r="I31" s="37">
        <f t="shared" si="2"/>
        <v>0</v>
      </c>
      <c r="J31" s="37" t="str">
        <f t="shared" si="0"/>
        <v/>
      </c>
      <c r="K31" s="37" t="str">
        <f t="shared" si="1"/>
        <v/>
      </c>
      <c r="L31" s="42"/>
    </row>
  </sheetData>
  <mergeCells count="5">
    <mergeCell ref="A2:L2"/>
    <mergeCell ref="A3:L3"/>
    <mergeCell ref="A29:B29"/>
    <mergeCell ref="A30:B30"/>
    <mergeCell ref="A31:B31"/>
  </mergeCells>
  <hyperlinks>
    <hyperlink ref="A1" location="索引目录!D33" display="返回索引页"/>
    <hyperlink ref="B1" location="非流动资产评估汇总!B18"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O31"/>
  <sheetViews>
    <sheetView zoomScale="90" zoomScaleNormal="90" workbookViewId="0">
      <pane ySplit="6" topLeftCell="A16" activePane="bottomLeft" state="frozen"/>
      <selection/>
      <selection pane="bottomLeft" activeCell="G27" sqref="G27"/>
    </sheetView>
  </sheetViews>
  <sheetFormatPr defaultColWidth="9" defaultRowHeight="15.75" customHeight="1"/>
  <cols>
    <col min="1" max="1" width="4.75" style="15" customWidth="1"/>
    <col min="2" max="2" width="20.25" style="15" customWidth="1"/>
    <col min="3" max="3" width="8.25" style="15" customWidth="1"/>
    <col min="4" max="4" width="8" style="15" customWidth="1"/>
    <col min="5" max="5" width="9.875" style="15" customWidth="1"/>
    <col min="6" max="7" width="11.5" style="15" customWidth="1"/>
    <col min="8" max="8" width="13.25" style="15" hidden="1" customWidth="1" outlineLevel="1"/>
    <col min="9" max="9" width="13.75" style="15" customWidth="1" collapsed="1"/>
    <col min="10" max="10" width="13.25" style="15" customWidth="1"/>
    <col min="11" max="11" width="9.75" style="15" customWidth="1"/>
    <col min="12" max="12" width="8.75" style="15" customWidth="1"/>
    <col min="13" max="13" width="9.125" style="15" customWidth="1"/>
    <col min="14" max="16384" width="9" style="15"/>
  </cols>
  <sheetData>
    <row r="1" s="85" customFormat="1" ht="11.25" spans="1:13">
      <c r="A1" s="86" t="s">
        <v>268</v>
      </c>
      <c r="B1" s="86" t="s">
        <v>289</v>
      </c>
      <c r="C1" s="87"/>
      <c r="D1" s="87"/>
      <c r="E1" s="87"/>
      <c r="F1" s="87"/>
      <c r="G1" s="87"/>
      <c r="H1" s="87"/>
      <c r="I1" s="87"/>
      <c r="J1" s="87"/>
      <c r="K1" s="87"/>
      <c r="L1" s="87"/>
      <c r="M1" s="87"/>
    </row>
    <row r="2" s="12" customFormat="1" ht="30" customHeight="1" spans="1:13">
      <c r="A2" s="19" t="s">
        <v>850</v>
      </c>
      <c r="B2" s="19"/>
      <c r="C2" s="19"/>
      <c r="D2" s="19"/>
      <c r="E2" s="19"/>
      <c r="F2" s="19"/>
      <c r="G2" s="19"/>
      <c r="H2" s="19"/>
      <c r="I2" s="19"/>
      <c r="J2" s="19"/>
      <c r="K2" s="19"/>
      <c r="L2" s="19"/>
      <c r="M2" s="19"/>
    </row>
    <row r="3" ht="15" customHeight="1" spans="1:15">
      <c r="A3" s="20" t="str">
        <f>CONCATENATE(封面!D9,封面!F9,封面!G9,封面!H9,封面!I9,封面!J9,封面!K9)</f>
        <v>评估基准日：2024年9月30日</v>
      </c>
      <c r="B3" s="20"/>
      <c r="C3" s="20"/>
      <c r="D3" s="20"/>
      <c r="E3" s="20"/>
      <c r="F3" s="20"/>
      <c r="G3" s="20"/>
      <c r="H3" s="20"/>
      <c r="I3" s="20"/>
      <c r="J3" s="38"/>
      <c r="K3" s="38"/>
      <c r="L3" s="38"/>
      <c r="M3" s="38"/>
      <c r="N3" s="38"/>
      <c r="O3" s="38"/>
    </row>
    <row r="4" ht="15" customHeight="1" spans="1:15">
      <c r="A4" s="20"/>
      <c r="B4" s="20"/>
      <c r="C4" s="20"/>
      <c r="D4" s="20"/>
      <c r="E4" s="20"/>
      <c r="F4" s="20"/>
      <c r="G4" s="20"/>
      <c r="H4" s="20"/>
      <c r="I4" s="20"/>
      <c r="J4" s="38"/>
      <c r="K4" s="38"/>
      <c r="L4" s="39"/>
      <c r="M4" s="39" t="s">
        <v>851</v>
      </c>
      <c r="N4" s="38"/>
      <c r="O4" s="38"/>
    </row>
    <row r="5" ht="15" customHeight="1" spans="1:13">
      <c r="A5" s="21" t="str">
        <f>封面!D7&amp;封面!F7</f>
        <v>被评估单位：杭州宏逸柳溪旅游发展有限公司</v>
      </c>
      <c r="M5" s="40" t="s">
        <v>292</v>
      </c>
    </row>
    <row r="6" s="13" customFormat="1" ht="31.15" customHeight="1" spans="1:13">
      <c r="A6" s="53" t="s">
        <v>293</v>
      </c>
      <c r="B6" s="53" t="s">
        <v>328</v>
      </c>
      <c r="C6" s="53" t="s">
        <v>852</v>
      </c>
      <c r="D6" s="53" t="s">
        <v>330</v>
      </c>
      <c r="E6" s="53" t="s">
        <v>853</v>
      </c>
      <c r="F6" s="53" t="s">
        <v>332</v>
      </c>
      <c r="G6" s="53" t="s">
        <v>854</v>
      </c>
      <c r="H6" s="53" t="s">
        <v>298</v>
      </c>
      <c r="I6" s="53" t="s">
        <v>299</v>
      </c>
      <c r="J6" s="53" t="s">
        <v>300</v>
      </c>
      <c r="K6" s="53" t="s">
        <v>301</v>
      </c>
      <c r="L6" s="53" t="s">
        <v>302</v>
      </c>
      <c r="M6" s="53" t="s">
        <v>303</v>
      </c>
    </row>
    <row r="7" ht="15" customHeight="1" spans="1:13">
      <c r="A7" s="25"/>
      <c r="B7" s="26"/>
      <c r="C7" s="200"/>
      <c r="D7" s="27"/>
      <c r="E7" s="74"/>
      <c r="F7" s="74"/>
      <c r="G7" s="74"/>
      <c r="H7" s="29"/>
      <c r="I7" s="29"/>
      <c r="J7" s="29"/>
      <c r="K7" s="31" t="str">
        <f>IF(OR(AND(I7=0,J7=0),J7=0),"",J7-I7)</f>
        <v/>
      </c>
      <c r="L7" s="68" t="str">
        <f>IF(ISERROR(K7/I7),"",K7/ABS(I7)*100)</f>
        <v/>
      </c>
      <c r="M7" s="41"/>
    </row>
    <row r="8" ht="15" customHeight="1" spans="1:13">
      <c r="A8" s="25"/>
      <c r="B8" s="26"/>
      <c r="C8" s="200"/>
      <c r="D8" s="27"/>
      <c r="E8" s="74"/>
      <c r="F8" s="74"/>
      <c r="G8" s="74"/>
      <c r="H8" s="29"/>
      <c r="I8" s="29"/>
      <c r="J8" s="29"/>
      <c r="K8" s="29" t="str">
        <f t="shared" ref="K8:K31" si="0">IF(OR(AND(I8=0,J8=0),J8=0),"",J8-I8)</f>
        <v/>
      </c>
      <c r="L8" s="29" t="str">
        <f t="shared" ref="L8:L31" si="1">IF(ISERROR(K8/I8),"",K8/ABS(I8)*100)</f>
        <v/>
      </c>
      <c r="M8" s="41"/>
    </row>
    <row r="9" ht="15" customHeight="1" spans="1:13">
      <c r="A9" s="25"/>
      <c r="B9" s="26"/>
      <c r="C9" s="200"/>
      <c r="D9" s="27"/>
      <c r="E9" s="74"/>
      <c r="F9" s="74"/>
      <c r="G9" s="74"/>
      <c r="H9" s="29"/>
      <c r="I9" s="29"/>
      <c r="J9" s="29"/>
      <c r="K9" s="29" t="str">
        <f t="shared" si="0"/>
        <v/>
      </c>
      <c r="L9" s="29" t="str">
        <f t="shared" si="1"/>
        <v/>
      </c>
      <c r="M9" s="41"/>
    </row>
    <row r="10" ht="15" customHeight="1" spans="1:13">
      <c r="A10" s="25"/>
      <c r="B10" s="26"/>
      <c r="C10" s="200"/>
      <c r="D10" s="27"/>
      <c r="E10" s="74"/>
      <c r="F10" s="74"/>
      <c r="G10" s="74"/>
      <c r="H10" s="29"/>
      <c r="I10" s="29"/>
      <c r="J10" s="29"/>
      <c r="K10" s="29" t="str">
        <f t="shared" si="0"/>
        <v/>
      </c>
      <c r="L10" s="29" t="str">
        <f t="shared" si="1"/>
        <v/>
      </c>
      <c r="M10" s="41"/>
    </row>
    <row r="11" ht="15" customHeight="1" spans="1:13">
      <c r="A11" s="25"/>
      <c r="B11" s="26"/>
      <c r="C11" s="200"/>
      <c r="D11" s="27"/>
      <c r="E11" s="74"/>
      <c r="F11" s="74"/>
      <c r="G11" s="74"/>
      <c r="H11" s="29"/>
      <c r="I11" s="29"/>
      <c r="J11" s="29"/>
      <c r="K11" s="29"/>
      <c r="L11" s="29"/>
      <c r="M11" s="41"/>
    </row>
    <row r="12" ht="15" customHeight="1" spans="1:13">
      <c r="A12" s="25"/>
      <c r="B12" s="26"/>
      <c r="C12" s="200"/>
      <c r="D12" s="27"/>
      <c r="E12" s="74"/>
      <c r="F12" s="74"/>
      <c r="G12" s="74"/>
      <c r="H12" s="29"/>
      <c r="I12" s="29"/>
      <c r="J12" s="29"/>
      <c r="K12" s="29"/>
      <c r="L12" s="29"/>
      <c r="M12" s="41"/>
    </row>
    <row r="13" ht="15" customHeight="1" spans="1:13">
      <c r="A13" s="25"/>
      <c r="B13" s="26"/>
      <c r="C13" s="200"/>
      <c r="D13" s="27"/>
      <c r="E13" s="74"/>
      <c r="F13" s="74"/>
      <c r="G13" s="74"/>
      <c r="H13" s="29"/>
      <c r="I13" s="29"/>
      <c r="J13" s="29"/>
      <c r="K13" s="29"/>
      <c r="L13" s="29"/>
      <c r="M13" s="41"/>
    </row>
    <row r="14" ht="15" customHeight="1" spans="1:13">
      <c r="A14" s="25"/>
      <c r="B14" s="26"/>
      <c r="C14" s="200"/>
      <c r="D14" s="27"/>
      <c r="E14" s="74"/>
      <c r="F14" s="74"/>
      <c r="G14" s="74"/>
      <c r="H14" s="29"/>
      <c r="I14" s="29"/>
      <c r="J14" s="29"/>
      <c r="K14" s="29"/>
      <c r="L14" s="29"/>
      <c r="M14" s="41"/>
    </row>
    <row r="15" ht="15" customHeight="1" spans="1:13">
      <c r="A15" s="25"/>
      <c r="B15" s="26"/>
      <c r="C15" s="200"/>
      <c r="D15" s="27"/>
      <c r="E15" s="74"/>
      <c r="F15" s="74"/>
      <c r="G15" s="74"/>
      <c r="H15" s="29"/>
      <c r="I15" s="29"/>
      <c r="J15" s="29"/>
      <c r="K15" s="29"/>
      <c r="L15" s="29"/>
      <c r="M15" s="41"/>
    </row>
    <row r="16" ht="15" customHeight="1" spans="1:13">
      <c r="A16" s="25"/>
      <c r="B16" s="26"/>
      <c r="C16" s="200"/>
      <c r="D16" s="27"/>
      <c r="E16" s="74"/>
      <c r="F16" s="74"/>
      <c r="G16" s="74"/>
      <c r="H16" s="29"/>
      <c r="I16" s="29"/>
      <c r="J16" s="29"/>
      <c r="K16" s="29"/>
      <c r="L16" s="29"/>
      <c r="M16" s="41"/>
    </row>
    <row r="17" ht="15" customHeight="1" spans="1:13">
      <c r="A17" s="25"/>
      <c r="B17" s="26"/>
      <c r="C17" s="200"/>
      <c r="D17" s="27"/>
      <c r="E17" s="74"/>
      <c r="F17" s="74"/>
      <c r="G17" s="74"/>
      <c r="H17" s="29"/>
      <c r="I17" s="29"/>
      <c r="J17" s="29"/>
      <c r="K17" s="29"/>
      <c r="L17" s="29"/>
      <c r="M17" s="41"/>
    </row>
    <row r="18" ht="15" customHeight="1" spans="1:13">
      <c r="A18" s="25"/>
      <c r="B18" s="26"/>
      <c r="C18" s="200"/>
      <c r="D18" s="27"/>
      <c r="E18" s="74"/>
      <c r="F18" s="74"/>
      <c r="G18" s="74"/>
      <c r="H18" s="29"/>
      <c r="I18" s="29"/>
      <c r="J18" s="29"/>
      <c r="K18" s="29"/>
      <c r="L18" s="29"/>
      <c r="M18" s="41"/>
    </row>
    <row r="19" ht="15" customHeight="1" spans="1:13">
      <c r="A19" s="25"/>
      <c r="B19" s="26"/>
      <c r="C19" s="200"/>
      <c r="D19" s="27"/>
      <c r="E19" s="74"/>
      <c r="F19" s="74"/>
      <c r="G19" s="74"/>
      <c r="H19" s="29"/>
      <c r="I19" s="29"/>
      <c r="J19" s="29"/>
      <c r="K19" s="29"/>
      <c r="L19" s="29"/>
      <c r="M19" s="41"/>
    </row>
    <row r="20" ht="15" customHeight="1" spans="1:13">
      <c r="A20" s="25"/>
      <c r="B20" s="26"/>
      <c r="C20" s="200"/>
      <c r="D20" s="27"/>
      <c r="E20" s="74"/>
      <c r="F20" s="74"/>
      <c r="G20" s="74"/>
      <c r="H20" s="29"/>
      <c r="I20" s="29"/>
      <c r="J20" s="29"/>
      <c r="K20" s="29"/>
      <c r="L20" s="29"/>
      <c r="M20" s="41"/>
    </row>
    <row r="21" ht="15" customHeight="1" spans="1:13">
      <c r="A21" s="25"/>
      <c r="B21" s="26"/>
      <c r="C21" s="200"/>
      <c r="D21" s="27"/>
      <c r="E21" s="74"/>
      <c r="F21" s="74"/>
      <c r="G21" s="74"/>
      <c r="H21" s="29"/>
      <c r="I21" s="29"/>
      <c r="J21" s="29"/>
      <c r="K21" s="29" t="str">
        <f t="shared" si="0"/>
        <v/>
      </c>
      <c r="L21" s="29" t="str">
        <f t="shared" si="1"/>
        <v/>
      </c>
      <c r="M21" s="41"/>
    </row>
    <row r="22" ht="15" customHeight="1" spans="1:13">
      <c r="A22" s="25"/>
      <c r="B22" s="26"/>
      <c r="C22" s="200"/>
      <c r="D22" s="27"/>
      <c r="E22" s="74"/>
      <c r="F22" s="74"/>
      <c r="G22" s="74"/>
      <c r="H22" s="29"/>
      <c r="I22" s="29"/>
      <c r="J22" s="29"/>
      <c r="K22" s="29" t="str">
        <f t="shared" si="0"/>
        <v/>
      </c>
      <c r="L22" s="29" t="str">
        <f t="shared" si="1"/>
        <v/>
      </c>
      <c r="M22" s="41"/>
    </row>
    <row r="23" ht="15" customHeight="1" spans="1:13">
      <c r="A23" s="25"/>
      <c r="B23" s="26"/>
      <c r="C23" s="200"/>
      <c r="D23" s="27"/>
      <c r="E23" s="74"/>
      <c r="F23" s="74"/>
      <c r="G23" s="74"/>
      <c r="H23" s="29"/>
      <c r="I23" s="29"/>
      <c r="J23" s="29"/>
      <c r="K23" s="29" t="str">
        <f t="shared" si="0"/>
        <v/>
      </c>
      <c r="L23" s="29" t="str">
        <f t="shared" si="1"/>
        <v/>
      </c>
      <c r="M23" s="41"/>
    </row>
    <row r="24" ht="15" customHeight="1" spans="1:13">
      <c r="A24" s="25"/>
      <c r="B24" s="26"/>
      <c r="C24" s="200"/>
      <c r="D24" s="27"/>
      <c r="E24" s="74"/>
      <c r="F24" s="74"/>
      <c r="G24" s="74"/>
      <c r="H24" s="29"/>
      <c r="I24" s="29"/>
      <c r="J24" s="29"/>
      <c r="K24" s="29" t="str">
        <f t="shared" si="0"/>
        <v/>
      </c>
      <c r="L24" s="29" t="str">
        <f t="shared" si="1"/>
        <v/>
      </c>
      <c r="M24" s="41"/>
    </row>
    <row r="25" ht="15" customHeight="1" spans="1:13">
      <c r="A25" s="25"/>
      <c r="B25" s="26"/>
      <c r="C25" s="200"/>
      <c r="D25" s="27"/>
      <c r="E25" s="74"/>
      <c r="F25" s="74"/>
      <c r="G25" s="74"/>
      <c r="H25" s="29"/>
      <c r="I25" s="29"/>
      <c r="J25" s="29"/>
      <c r="K25" s="29" t="str">
        <f t="shared" si="0"/>
        <v/>
      </c>
      <c r="L25" s="29" t="str">
        <f t="shared" si="1"/>
        <v/>
      </c>
      <c r="M25" s="41"/>
    </row>
    <row r="26" ht="15" customHeight="1" spans="1:13">
      <c r="A26" s="25"/>
      <c r="B26" s="26"/>
      <c r="C26" s="200"/>
      <c r="D26" s="27"/>
      <c r="E26" s="74"/>
      <c r="F26" s="74"/>
      <c r="G26" s="74"/>
      <c r="H26" s="29"/>
      <c r="I26" s="29"/>
      <c r="J26" s="29"/>
      <c r="K26" s="29" t="str">
        <f t="shared" si="0"/>
        <v/>
      </c>
      <c r="L26" s="29" t="str">
        <f t="shared" si="1"/>
        <v/>
      </c>
      <c r="M26" s="41"/>
    </row>
    <row r="27" ht="15" customHeight="1" spans="1:13">
      <c r="A27" s="25"/>
      <c r="B27" s="26"/>
      <c r="C27" s="200"/>
      <c r="D27" s="27"/>
      <c r="E27" s="74"/>
      <c r="F27" s="74"/>
      <c r="G27" s="74"/>
      <c r="H27" s="29"/>
      <c r="I27" s="29"/>
      <c r="J27" s="29"/>
      <c r="K27" s="29" t="str">
        <f t="shared" si="0"/>
        <v/>
      </c>
      <c r="L27" s="29" t="str">
        <f t="shared" si="1"/>
        <v/>
      </c>
      <c r="M27" s="41"/>
    </row>
    <row r="28" ht="15" customHeight="1" spans="1:13">
      <c r="A28" s="25"/>
      <c r="B28" s="26"/>
      <c r="C28" s="200"/>
      <c r="D28" s="27"/>
      <c r="E28" s="74"/>
      <c r="F28" s="74"/>
      <c r="G28" s="74"/>
      <c r="H28" s="29"/>
      <c r="I28" s="29"/>
      <c r="J28" s="29"/>
      <c r="K28" s="29" t="str">
        <f t="shared" si="0"/>
        <v/>
      </c>
      <c r="L28" s="29" t="str">
        <f t="shared" si="1"/>
        <v/>
      </c>
      <c r="M28" s="41"/>
    </row>
    <row r="29" s="14" customFormat="1" ht="15" customHeight="1" spans="1:13">
      <c r="A29" s="104" t="s">
        <v>361</v>
      </c>
      <c r="B29" s="104"/>
      <c r="C29" s="22"/>
      <c r="D29" s="88"/>
      <c r="E29" s="88"/>
      <c r="F29" s="88"/>
      <c r="G29" s="88"/>
      <c r="H29" s="37">
        <f>SUM(H7:H28)</f>
        <v>0</v>
      </c>
      <c r="I29" s="37">
        <f>SUM(I7:I28)</f>
        <v>0</v>
      </c>
      <c r="J29" s="37">
        <f>SUM(J7:J28)</f>
        <v>0</v>
      </c>
      <c r="K29" s="37" t="str">
        <f t="shared" si="0"/>
        <v/>
      </c>
      <c r="L29" s="37" t="str">
        <f t="shared" si="1"/>
        <v/>
      </c>
      <c r="M29" s="42"/>
    </row>
    <row r="30" ht="15" customHeight="1" spans="1:13">
      <c r="A30" s="110" t="s">
        <v>403</v>
      </c>
      <c r="B30" s="110"/>
      <c r="C30" s="25"/>
      <c r="D30" s="102"/>
      <c r="E30" s="102"/>
      <c r="F30" s="102"/>
      <c r="G30" s="102"/>
      <c r="H30" s="29"/>
      <c r="I30" s="29">
        <v>0</v>
      </c>
      <c r="J30" s="29">
        <v>0</v>
      </c>
      <c r="K30" s="29" t="str">
        <f t="shared" si="0"/>
        <v/>
      </c>
      <c r="L30" s="29" t="str">
        <f t="shared" si="1"/>
        <v/>
      </c>
      <c r="M30" s="41"/>
    </row>
    <row r="31" s="14" customFormat="1" ht="15" customHeight="1" spans="1:13">
      <c r="A31" s="104" t="s">
        <v>364</v>
      </c>
      <c r="B31" s="104"/>
      <c r="C31" s="22"/>
      <c r="D31" s="88"/>
      <c r="E31" s="88"/>
      <c r="F31" s="88"/>
      <c r="G31" s="88"/>
      <c r="H31" s="37">
        <f>H29-H30</f>
        <v>0</v>
      </c>
      <c r="I31" s="37">
        <f>I29-I30</f>
        <v>0</v>
      </c>
      <c r="J31" s="37">
        <f>J29-J30</f>
        <v>0</v>
      </c>
      <c r="K31" s="37" t="str">
        <f t="shared" si="0"/>
        <v/>
      </c>
      <c r="L31" s="37" t="str">
        <f t="shared" si="1"/>
        <v/>
      </c>
      <c r="M31" s="42"/>
    </row>
  </sheetData>
  <mergeCells count="5">
    <mergeCell ref="A2:M2"/>
    <mergeCell ref="A3:M3"/>
    <mergeCell ref="A29:B29"/>
    <mergeCell ref="A30:B30"/>
    <mergeCell ref="A31:B31"/>
  </mergeCells>
  <hyperlinks>
    <hyperlink ref="A1" location="索引目录!D33" display="返回索引页"/>
    <hyperlink ref="B1" location="非流动资产评估汇总!B18"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tabColor theme="9" tint="0.399945066682943"/>
  </sheetPr>
  <dimension ref="A1:K34"/>
  <sheetViews>
    <sheetView zoomScale="90" zoomScaleNormal="90" workbookViewId="0">
      <pane xSplit="7" ySplit="8" topLeftCell="H9" activePane="bottomRight" state="frozen"/>
      <selection/>
      <selection pane="topRight"/>
      <selection pane="bottomLeft"/>
      <selection pane="bottomRight" activeCell="G27" sqref="G27"/>
    </sheetView>
  </sheetViews>
  <sheetFormatPr defaultColWidth="9" defaultRowHeight="15.75" customHeight="1"/>
  <cols>
    <col min="1" max="1" width="7.625" style="15" customWidth="1"/>
    <col min="2" max="2" width="38.375" style="15" customWidth="1"/>
    <col min="3" max="3" width="19.125" style="15" hidden="1" customWidth="1" outlineLevel="1"/>
    <col min="4" max="4" width="20.625" style="15" customWidth="1" collapsed="1"/>
    <col min="5" max="7" width="20.625" style="15" customWidth="1"/>
    <col min="8" max="16384" width="9" style="15"/>
  </cols>
  <sheetData>
    <row r="1" s="85" customFormat="1" ht="11.25" spans="1:7">
      <c r="A1" s="199" t="s">
        <v>136</v>
      </c>
      <c r="B1" s="86" t="s">
        <v>289</v>
      </c>
      <c r="C1" s="87"/>
      <c r="D1" s="87"/>
      <c r="E1" s="87"/>
      <c r="F1" s="87"/>
      <c r="G1" s="87"/>
    </row>
    <row r="2" s="12" customFormat="1" ht="30" customHeight="1" spans="1:7">
      <c r="A2" s="19" t="s">
        <v>855</v>
      </c>
      <c r="B2" s="19"/>
      <c r="C2" s="19"/>
      <c r="D2" s="19"/>
      <c r="E2" s="19"/>
      <c r="F2" s="19"/>
      <c r="G2" s="19"/>
    </row>
    <row r="3" ht="15" customHeight="1" spans="1:7">
      <c r="A3" s="20" t="str">
        <f>CONCATENATE(封面!D9,封面!F9,封面!G9,封面!H9,封面!I9,封面!J9,封面!K9)</f>
        <v>评估基准日：2024年9月30日</v>
      </c>
      <c r="B3" s="20"/>
      <c r="C3" s="20"/>
      <c r="D3" s="20"/>
      <c r="E3" s="20"/>
      <c r="F3" s="20"/>
      <c r="G3" s="20"/>
    </row>
    <row r="4" ht="15" customHeight="1" spans="1:11">
      <c r="A4" s="20"/>
      <c r="B4" s="20"/>
      <c r="C4" s="20"/>
      <c r="D4" s="20"/>
      <c r="E4" s="20"/>
      <c r="F4" s="20"/>
      <c r="G4" s="47" t="s">
        <v>856</v>
      </c>
      <c r="K4" s="40"/>
    </row>
    <row r="5" ht="15" customHeight="1" spans="1:7">
      <c r="A5" s="21" t="str">
        <f>封面!D7&amp;封面!F7</f>
        <v>被评估单位：杭州宏逸柳溪旅游发展有限公司</v>
      </c>
      <c r="G5" s="62" t="s">
        <v>165</v>
      </c>
    </row>
    <row r="6" s="13" customFormat="1" ht="15" customHeight="1" spans="1:7">
      <c r="A6" s="63" t="s">
        <v>272</v>
      </c>
      <c r="B6" s="63" t="s">
        <v>273</v>
      </c>
      <c r="C6" s="64" t="s">
        <v>274</v>
      </c>
      <c r="D6" s="63" t="s">
        <v>275</v>
      </c>
      <c r="E6" s="63" t="s">
        <v>276</v>
      </c>
      <c r="F6" s="65" t="s">
        <v>301</v>
      </c>
      <c r="G6" s="63" t="s">
        <v>315</v>
      </c>
    </row>
    <row r="7" ht="15" customHeight="1" outlineLevel="1" spans="1:7">
      <c r="A7" s="66" t="s">
        <v>857</v>
      </c>
      <c r="B7" s="41" t="s">
        <v>858</v>
      </c>
      <c r="C7" s="28">
        <f>'投资性房地产-房屋成本模式'!W29</f>
        <v>0</v>
      </c>
      <c r="D7" s="31">
        <f>'投资性房地产-房屋成本模式'!Y29</f>
        <v>0</v>
      </c>
      <c r="E7" s="29">
        <f>'投资性房地产-房屋成本模式'!AB29</f>
        <v>0</v>
      </c>
      <c r="F7" s="29">
        <f>E7-D7</f>
        <v>0</v>
      </c>
      <c r="G7" s="68" t="str">
        <f>IF(D7=0,"",F7/D7*100)</f>
        <v/>
      </c>
    </row>
    <row r="8" ht="15" customHeight="1" outlineLevel="1" spans="1:7">
      <c r="A8" s="66"/>
      <c r="B8" s="41" t="s">
        <v>859</v>
      </c>
      <c r="C8" s="28">
        <f>'投资性房地产-房屋成本模式'!W30</f>
        <v>0</v>
      </c>
      <c r="D8" s="31">
        <f>'投资性房地产-房屋成本模式'!Y30</f>
        <v>0</v>
      </c>
      <c r="E8" s="29">
        <f>'投资性房地产-房屋成本模式'!AB30</f>
        <v>0</v>
      </c>
      <c r="F8" s="29">
        <f t="shared" ref="F8:F14" si="0">E8-D8</f>
        <v>0</v>
      </c>
      <c r="G8" s="68" t="str">
        <f t="shared" ref="G8:G14" si="1">IF(D8=0,"",F8/D8*100)</f>
        <v/>
      </c>
    </row>
    <row r="9" ht="15" customHeight="1" spans="1:7">
      <c r="A9" s="66" t="s">
        <v>857</v>
      </c>
      <c r="B9" s="41" t="s">
        <v>860</v>
      </c>
      <c r="C9" s="28">
        <f>C7-C8</f>
        <v>0</v>
      </c>
      <c r="D9" s="31">
        <f t="shared" ref="D9:E9" si="2">D7-D8</f>
        <v>0</v>
      </c>
      <c r="E9" s="29">
        <f t="shared" si="2"/>
        <v>0</v>
      </c>
      <c r="F9" s="29">
        <f t="shared" si="0"/>
        <v>0</v>
      </c>
      <c r="G9" s="68" t="str">
        <f t="shared" si="1"/>
        <v/>
      </c>
    </row>
    <row r="10" ht="15" customHeight="1" spans="1:7">
      <c r="A10" s="66" t="s">
        <v>861</v>
      </c>
      <c r="B10" s="41" t="s">
        <v>862</v>
      </c>
      <c r="C10" s="28">
        <f>'投资性房地产-房屋公允模式'!W31</f>
        <v>0</v>
      </c>
      <c r="D10" s="31">
        <f>'投资性房地产-房屋公允模式'!X31</f>
        <v>0</v>
      </c>
      <c r="E10" s="29">
        <f>'投资性房地产-房屋公允模式'!Y31</f>
        <v>0</v>
      </c>
      <c r="F10" s="29">
        <f t="shared" si="0"/>
        <v>0</v>
      </c>
      <c r="G10" s="68" t="str">
        <f t="shared" si="1"/>
        <v/>
      </c>
    </row>
    <row r="11" ht="15" customHeight="1" outlineLevel="1" spans="1:7">
      <c r="A11" s="66" t="s">
        <v>863</v>
      </c>
      <c r="B11" s="41" t="s">
        <v>864</v>
      </c>
      <c r="C11" s="28">
        <f>'投资性地产-土地成本模式'!M28</f>
        <v>0</v>
      </c>
      <c r="D11" s="31">
        <f>'投资性地产-土地成本模式'!N28</f>
        <v>0</v>
      </c>
      <c r="E11" s="29">
        <f>'投资性地产-土地成本模式'!O28</f>
        <v>0</v>
      </c>
      <c r="F11" s="29">
        <f t="shared" si="0"/>
        <v>0</v>
      </c>
      <c r="G11" s="68" t="str">
        <f t="shared" si="1"/>
        <v/>
      </c>
    </row>
    <row r="12" ht="15" customHeight="1" outlineLevel="1" spans="1:7">
      <c r="A12" s="66"/>
      <c r="B12" s="41" t="s">
        <v>859</v>
      </c>
      <c r="C12" s="28">
        <f>'投资性地产-土地成本模式'!M29</f>
        <v>0</v>
      </c>
      <c r="D12" s="31">
        <f>'投资性地产-土地成本模式'!N29</f>
        <v>0</v>
      </c>
      <c r="E12" s="29">
        <f>'投资性地产-土地成本模式'!O29</f>
        <v>0</v>
      </c>
      <c r="F12" s="29">
        <f t="shared" si="0"/>
        <v>0</v>
      </c>
      <c r="G12" s="68" t="str">
        <f t="shared" si="1"/>
        <v/>
      </c>
    </row>
    <row r="13" ht="15" customHeight="1" spans="1:7">
      <c r="A13" s="66" t="s">
        <v>863</v>
      </c>
      <c r="B13" s="41" t="s">
        <v>865</v>
      </c>
      <c r="C13" s="28">
        <f>C11-C12</f>
        <v>0</v>
      </c>
      <c r="D13" s="31">
        <f t="shared" ref="D13:E13" si="3">D11-D12</f>
        <v>0</v>
      </c>
      <c r="E13" s="29">
        <f t="shared" si="3"/>
        <v>0</v>
      </c>
      <c r="F13" s="29">
        <f t="shared" si="0"/>
        <v>0</v>
      </c>
      <c r="G13" s="68" t="str">
        <f t="shared" si="1"/>
        <v/>
      </c>
    </row>
    <row r="14" ht="15" customHeight="1" spans="1:7">
      <c r="A14" s="66" t="s">
        <v>866</v>
      </c>
      <c r="B14" s="41" t="s">
        <v>867</v>
      </c>
      <c r="C14" s="28">
        <f>'投资性地产-土地公允模式'!M30</f>
        <v>0</v>
      </c>
      <c r="D14" s="31">
        <f>'投资性地产-土地公允模式'!N30</f>
        <v>0</v>
      </c>
      <c r="E14" s="29">
        <f>'投资性地产-土地公允模式'!O30</f>
        <v>0</v>
      </c>
      <c r="F14" s="29">
        <f t="shared" si="0"/>
        <v>0</v>
      </c>
      <c r="G14" s="68" t="str">
        <f t="shared" si="1"/>
        <v/>
      </c>
    </row>
    <row r="15" ht="15" customHeight="1" spans="1:7">
      <c r="A15" s="25"/>
      <c r="B15" s="41"/>
      <c r="C15" s="28"/>
      <c r="D15" s="31"/>
      <c r="E15" s="29"/>
      <c r="F15" s="29"/>
      <c r="G15" s="68"/>
    </row>
    <row r="16" ht="15" customHeight="1" spans="1:7">
      <c r="A16" s="66"/>
      <c r="B16" s="41"/>
      <c r="C16" s="28"/>
      <c r="D16" s="31"/>
      <c r="E16" s="29"/>
      <c r="F16" s="29"/>
      <c r="G16" s="68"/>
    </row>
    <row r="17" ht="15" customHeight="1" spans="1:7">
      <c r="A17" s="25"/>
      <c r="B17" s="41"/>
      <c r="C17" s="28"/>
      <c r="D17" s="31"/>
      <c r="E17" s="29"/>
      <c r="F17" s="29"/>
      <c r="G17" s="68"/>
    </row>
    <row r="18" ht="15" customHeight="1" spans="1:7">
      <c r="A18" s="25"/>
      <c r="B18" s="41"/>
      <c r="C18" s="28"/>
      <c r="D18" s="31"/>
      <c r="E18" s="29"/>
      <c r="F18" s="29"/>
      <c r="G18" s="68"/>
    </row>
    <row r="19" ht="15" customHeight="1" spans="1:7">
      <c r="A19" s="25"/>
      <c r="B19" s="41"/>
      <c r="C19" s="28"/>
      <c r="D19" s="31"/>
      <c r="E19" s="29"/>
      <c r="F19" s="29"/>
      <c r="G19" s="68"/>
    </row>
    <row r="20" ht="15" customHeight="1" spans="1:7">
      <c r="A20" s="25"/>
      <c r="B20" s="41"/>
      <c r="C20" s="28"/>
      <c r="D20" s="31"/>
      <c r="E20" s="29"/>
      <c r="F20" s="29"/>
      <c r="G20" s="68"/>
    </row>
    <row r="21" ht="15" customHeight="1" spans="1:7">
      <c r="A21" s="25"/>
      <c r="B21" s="41"/>
      <c r="C21" s="28"/>
      <c r="D21" s="31"/>
      <c r="E21" s="29"/>
      <c r="F21" s="29"/>
      <c r="G21" s="68"/>
    </row>
    <row r="22" ht="15" customHeight="1" spans="1:7">
      <c r="A22" s="25"/>
      <c r="B22" s="41"/>
      <c r="C22" s="28"/>
      <c r="D22" s="31"/>
      <c r="E22" s="29"/>
      <c r="F22" s="29"/>
      <c r="G22" s="68"/>
    </row>
    <row r="23" ht="15" customHeight="1" spans="1:7">
      <c r="A23" s="25"/>
      <c r="B23" s="41"/>
      <c r="C23" s="28"/>
      <c r="D23" s="31"/>
      <c r="E23" s="29"/>
      <c r="F23" s="29"/>
      <c r="G23" s="68"/>
    </row>
    <row r="24" ht="15" customHeight="1" spans="1:7">
      <c r="A24" s="25"/>
      <c r="B24" s="41"/>
      <c r="C24" s="28"/>
      <c r="D24" s="31"/>
      <c r="E24" s="29"/>
      <c r="F24" s="29"/>
      <c r="G24" s="68"/>
    </row>
    <row r="25" ht="15" customHeight="1" spans="1:7">
      <c r="A25" s="25"/>
      <c r="B25" s="41"/>
      <c r="C25" s="28"/>
      <c r="D25" s="31"/>
      <c r="E25" s="29"/>
      <c r="F25" s="29"/>
      <c r="G25" s="68"/>
    </row>
    <row r="26" ht="15" customHeight="1" spans="1:7">
      <c r="A26" s="25"/>
      <c r="B26" s="41"/>
      <c r="C26" s="28"/>
      <c r="D26" s="31"/>
      <c r="E26" s="29"/>
      <c r="F26" s="29"/>
      <c r="G26" s="68"/>
    </row>
    <row r="27" ht="15" customHeight="1" spans="1:7">
      <c r="A27" s="25"/>
      <c r="B27" s="41"/>
      <c r="C27" s="28"/>
      <c r="D27" s="31"/>
      <c r="E27" s="29"/>
      <c r="F27" s="29"/>
      <c r="G27" s="68"/>
    </row>
    <row r="28" ht="15" customHeight="1" spans="1:7">
      <c r="A28" s="25"/>
      <c r="B28" s="41"/>
      <c r="C28" s="28"/>
      <c r="D28" s="31"/>
      <c r="E28" s="29"/>
      <c r="F28" s="29"/>
      <c r="G28" s="68"/>
    </row>
    <row r="29" ht="15" customHeight="1" spans="1:7">
      <c r="A29" s="25"/>
      <c r="B29" s="41"/>
      <c r="C29" s="28"/>
      <c r="D29" s="31"/>
      <c r="E29" s="29"/>
      <c r="F29" s="29"/>
      <c r="G29" s="68"/>
    </row>
    <row r="30" s="14" customFormat="1" ht="15" customHeight="1" spans="1:7">
      <c r="A30" s="63" t="s">
        <v>868</v>
      </c>
      <c r="B30" s="83" t="s">
        <v>869</v>
      </c>
      <c r="C30" s="35">
        <f>SUM(C7,C10,C11,C14)</f>
        <v>0</v>
      </c>
      <c r="D30" s="36">
        <f>SUM(D7,D10,D11,D14)</f>
        <v>0</v>
      </c>
      <c r="E30" s="37">
        <f>SUM(E7,E10,E11,E14)</f>
        <v>0</v>
      </c>
      <c r="F30" s="29">
        <f>E30-D30</f>
        <v>0</v>
      </c>
      <c r="G30" s="70" t="str">
        <f>IF(D30=0,"",F30/#REF!*100)</f>
        <v/>
      </c>
    </row>
    <row r="31" ht="15" customHeight="1" spans="1:7">
      <c r="A31" s="66"/>
      <c r="B31" s="110" t="s">
        <v>403</v>
      </c>
      <c r="C31" s="35">
        <f>SUM(C8,C12,)</f>
        <v>0</v>
      </c>
      <c r="D31" s="31">
        <f t="shared" ref="D31:E31" si="4">SUM(D8,D12,)</f>
        <v>0</v>
      </c>
      <c r="E31" s="29">
        <f t="shared" si="4"/>
        <v>0</v>
      </c>
      <c r="F31" s="29">
        <f>E31-D31</f>
        <v>0</v>
      </c>
      <c r="G31" s="68" t="str">
        <f>IF(D31=0,"",F31/#REF!*100)</f>
        <v/>
      </c>
    </row>
    <row r="32" s="14" customFormat="1" ht="15" customHeight="1" spans="1:7">
      <c r="A32" s="63" t="s">
        <v>868</v>
      </c>
      <c r="B32" s="83" t="s">
        <v>364</v>
      </c>
      <c r="C32" s="35">
        <f>C30-C31</f>
        <v>0</v>
      </c>
      <c r="D32" s="36">
        <f>D30-D31</f>
        <v>0</v>
      </c>
      <c r="E32" s="37">
        <f>E30-E31</f>
        <v>0</v>
      </c>
      <c r="F32" s="37">
        <f>F30-F31</f>
        <v>0</v>
      </c>
      <c r="G32" s="70" t="str">
        <f>IF(D32=0,"",F32/#REF!*100)</f>
        <v/>
      </c>
    </row>
    <row r="33" ht="15" customHeight="1" spans="1:7">
      <c r="A33" s="15" t="str">
        <f>CONCATENATE(封面!$D$11,封面!$G$11)</f>
        <v>被评估单位填表人：何焕苗</v>
      </c>
      <c r="E33" s="15" t="str">
        <f>"评估人员："&amp;封面!$G$24</f>
        <v>评估人员：徐文东</v>
      </c>
      <c r="G33" s="71" t="s">
        <v>287</v>
      </c>
    </row>
    <row r="34" ht="15" customHeight="1" spans="1:1">
      <c r="A34" s="15" t="str">
        <f>CONCATENATE(封面!$D$13,封面!$F$13,封面!$G$13,封面!$H$13,封面!$I$13,封面!$J$13,封面!$K$13)</f>
        <v>填表日期：2024年9月30日</v>
      </c>
    </row>
  </sheetData>
  <mergeCells count="2">
    <mergeCell ref="A2:G2"/>
    <mergeCell ref="A3:G3"/>
  </mergeCells>
  <hyperlinks>
    <hyperlink ref="A1" location="索引目录!D28" display="返回索引页"/>
    <hyperlink ref="B7" location="'投资性房地产-房屋成本模式'!B1" display="投资性房地产—房屋（采用成本模式计量）余额"/>
    <hyperlink ref="B1" location="非流动资产评估汇总!B21" display="返回"/>
    <hyperlink ref="B10" location="'投资性房地产-房屋公允模式'!B1" display="投资性房地产—房屋（采用公允模式计量）"/>
    <hyperlink ref="B11" location="'投资性地产-土地成本模式'!B1" display="投资性房地产—土地（采用成本模式计量）余额"/>
    <hyperlink ref="B14" location="'投资性地产-土地公允模式'!B1" display="投资性房地产—土地（采用公允模式计量）"/>
    <hyperlink ref="B9" location="'投资性房地产-房屋成本模式'!B1" display="投资性房地产—房屋（采用成本模式计量）"/>
    <hyperlink ref="B13" location="'投资性地产-土地成本模式'!B1" display="投资性房地产—土地（采用成本模式计量）"/>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AG31"/>
  <sheetViews>
    <sheetView zoomScale="90" zoomScaleNormal="90" workbookViewId="0">
      <pane ySplit="8" topLeftCell="A21" activePane="bottomLeft" state="frozen"/>
      <selection/>
      <selection pane="bottomLeft" activeCell="G27" sqref="G27"/>
    </sheetView>
  </sheetViews>
  <sheetFormatPr defaultColWidth="9" defaultRowHeight="15.75" customHeight="1"/>
  <cols>
    <col min="1" max="1" width="4.375" style="15" customWidth="1"/>
    <col min="2" max="2" width="8.125" style="15" customWidth="1"/>
    <col min="3" max="3" width="10.625" style="15" customWidth="1"/>
    <col min="4" max="4" width="4.375" style="15" customWidth="1"/>
    <col min="5" max="5" width="9" style="15" hidden="1" customWidth="1" outlineLevel="1"/>
    <col min="6" max="6" width="11.25" style="15" hidden="1" customWidth="1" outlineLevel="1"/>
    <col min="7" max="7" width="5.25" style="15" customWidth="1" collapsed="1"/>
    <col min="8" max="8" width="5.75" style="15" hidden="1" customWidth="1" outlineLevel="1"/>
    <col min="9" max="10" width="5.5" style="15" hidden="1" customWidth="1" outlineLevel="1"/>
    <col min="11" max="15" width="5" style="15" hidden="1" customWidth="1" outlineLevel="1"/>
    <col min="16" max="16" width="5.25" style="15" hidden="1" customWidth="1" outlineLevel="1"/>
    <col min="17" max="17" width="5" style="15" hidden="1" customWidth="1" outlineLevel="1"/>
    <col min="18" max="18" width="8.125" style="15" customWidth="1" collapsed="1"/>
    <col min="19" max="19" width="4.5" style="15" customWidth="1"/>
    <col min="20" max="20" width="8.25" style="15" customWidth="1"/>
    <col min="21" max="21" width="8" style="15" customWidth="1"/>
    <col min="22" max="22" width="10.5" style="15" hidden="1" customWidth="1" outlineLevel="1"/>
    <col min="23" max="23" width="9.75" style="15" hidden="1" customWidth="1" outlineLevel="1"/>
    <col min="24" max="24" width="10.5" style="15" customWidth="1" collapsed="1"/>
    <col min="25" max="25" width="10.25" style="15" customWidth="1"/>
    <col min="26" max="26" width="9.75" style="15" customWidth="1"/>
    <col min="27" max="27" width="8.25" style="15" customWidth="1"/>
    <col min="28" max="28" width="10.125" style="15" customWidth="1"/>
    <col min="29" max="29" width="8.25" style="15" customWidth="1"/>
    <col min="30" max="30" width="7.625" style="15" customWidth="1"/>
    <col min="31" max="31" width="7.5" style="15" customWidth="1"/>
    <col min="32" max="32" width="15.25" style="15" hidden="1" customWidth="1" outlineLevel="1"/>
    <col min="33" max="33" width="13.125" style="15" hidden="1" customWidth="1" outlineLevel="1"/>
    <col min="34" max="34" width="9" style="15" collapsed="1"/>
    <col min="35" max="16384" width="9" style="15"/>
  </cols>
  <sheetData>
    <row r="1" s="85" customFormat="1" ht="11.25" spans="1:32">
      <c r="A1" s="86" t="s">
        <v>268</v>
      </c>
      <c r="B1" s="90" t="s">
        <v>269</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12" customFormat="1" ht="30" customHeight="1" spans="1:32">
      <c r="A2" s="19" t="s">
        <v>870</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81"/>
    </row>
    <row r="3" s="12" customFormat="1" ht="15" customHeight="1" spans="1:32">
      <c r="A3" s="183" t="s">
        <v>871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1"/>
    </row>
    <row r="4" ht="15" customHeight="1" spans="1:32">
      <c r="A4" s="20" t="str">
        <f>CONCATENATE(封面!D9,封面!F9,封面!G9,封面!H9,封面!I9,封面!J9,封面!K9)</f>
        <v>评估基准日：2024年9月30日</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182"/>
    </row>
    <row r="5" ht="15" customHeight="1" spans="1:32">
      <c r="A5" s="20"/>
      <c r="B5" s="20"/>
      <c r="C5" s="20"/>
      <c r="D5" s="20"/>
      <c r="E5" s="20"/>
      <c r="F5" s="20"/>
      <c r="G5" s="20"/>
      <c r="H5" s="20"/>
      <c r="I5" s="20"/>
      <c r="J5" s="20"/>
      <c r="K5" s="20"/>
      <c r="L5" s="20"/>
      <c r="M5" s="20"/>
      <c r="N5" s="20"/>
      <c r="O5" s="20"/>
      <c r="P5" s="20"/>
      <c r="Q5" s="20"/>
      <c r="R5" s="47"/>
      <c r="S5" s="20"/>
      <c r="T5" s="20"/>
      <c r="U5" s="20"/>
      <c r="V5" s="20"/>
      <c r="W5" s="20"/>
      <c r="X5" s="20"/>
      <c r="Y5" s="20"/>
      <c r="Z5" s="20"/>
      <c r="AA5" s="20"/>
      <c r="AB5" s="20"/>
      <c r="AC5" s="20"/>
      <c r="AD5" s="20"/>
      <c r="AE5" s="47" t="s">
        <v>872</v>
      </c>
      <c r="AF5" s="182"/>
    </row>
    <row r="6" ht="15" customHeight="1" spans="1:31">
      <c r="A6" s="21" t="str">
        <f>封面!D7&amp;封面!F7</f>
        <v>被评估单位：杭州宏逸柳溪旅游发展有限公司</v>
      </c>
      <c r="AE6" s="40" t="s">
        <v>292</v>
      </c>
    </row>
    <row r="7" s="13" customFormat="1" ht="15" customHeight="1" spans="1:33">
      <c r="A7" s="22" t="s">
        <v>293</v>
      </c>
      <c r="B7" s="22" t="s">
        <v>873</v>
      </c>
      <c r="C7" s="22" t="s">
        <v>874</v>
      </c>
      <c r="D7" s="188" t="s">
        <v>875</v>
      </c>
      <c r="E7" s="171" t="s">
        <v>876</v>
      </c>
      <c r="F7" s="172" t="s">
        <v>877</v>
      </c>
      <c r="G7" s="22" t="s">
        <v>878</v>
      </c>
      <c r="H7" s="171" t="s">
        <v>879</v>
      </c>
      <c r="I7" s="171" t="s">
        <v>880</v>
      </c>
      <c r="J7" s="172" t="s">
        <v>881</v>
      </c>
      <c r="K7" s="115" t="s">
        <v>882</v>
      </c>
      <c r="L7" s="191" t="s">
        <v>883</v>
      </c>
      <c r="M7" s="171" t="s">
        <v>884</v>
      </c>
      <c r="N7" s="171" t="s">
        <v>885</v>
      </c>
      <c r="O7" s="171" t="s">
        <v>886</v>
      </c>
      <c r="P7" s="171" t="s">
        <v>887</v>
      </c>
      <c r="Q7" s="171" t="s">
        <v>888</v>
      </c>
      <c r="R7" s="53" t="s">
        <v>889</v>
      </c>
      <c r="S7" s="178" t="s">
        <v>421</v>
      </c>
      <c r="T7" s="178" t="s">
        <v>890</v>
      </c>
      <c r="U7" s="53" t="s">
        <v>891</v>
      </c>
      <c r="V7" s="22" t="s">
        <v>298</v>
      </c>
      <c r="W7" s="23"/>
      <c r="X7" s="123" t="s">
        <v>299</v>
      </c>
      <c r="Y7" s="33"/>
      <c r="Z7" s="22" t="s">
        <v>300</v>
      </c>
      <c r="AA7" s="22"/>
      <c r="AB7" s="22"/>
      <c r="AC7" s="53" t="s">
        <v>302</v>
      </c>
      <c r="AD7" s="188" t="s">
        <v>892</v>
      </c>
      <c r="AE7" s="53" t="s">
        <v>303</v>
      </c>
      <c r="AF7" s="171" t="s">
        <v>893</v>
      </c>
      <c r="AG7" s="22" t="s">
        <v>894</v>
      </c>
    </row>
    <row r="8" s="13" customFormat="1" ht="15" customHeight="1" spans="1:33">
      <c r="A8" s="22"/>
      <c r="B8" s="22"/>
      <c r="C8" s="22"/>
      <c r="D8" s="189"/>
      <c r="E8" s="119"/>
      <c r="F8" s="173"/>
      <c r="G8" s="22"/>
      <c r="H8" s="119"/>
      <c r="I8" s="119"/>
      <c r="J8" s="173"/>
      <c r="K8" s="115"/>
      <c r="L8" s="192"/>
      <c r="M8" s="119"/>
      <c r="N8" s="119"/>
      <c r="O8" s="119"/>
      <c r="P8" s="119"/>
      <c r="Q8" s="119"/>
      <c r="R8" s="22"/>
      <c r="S8" s="179"/>
      <c r="T8" s="179"/>
      <c r="U8" s="22"/>
      <c r="V8" s="22" t="s">
        <v>895</v>
      </c>
      <c r="W8" s="23" t="s">
        <v>896</v>
      </c>
      <c r="X8" s="33" t="s">
        <v>895</v>
      </c>
      <c r="Y8" s="22" t="s">
        <v>896</v>
      </c>
      <c r="Z8" s="22" t="s">
        <v>895</v>
      </c>
      <c r="AA8" s="22" t="s">
        <v>806</v>
      </c>
      <c r="AB8" s="22" t="s">
        <v>896</v>
      </c>
      <c r="AC8" s="22"/>
      <c r="AD8" s="189"/>
      <c r="AE8" s="22"/>
      <c r="AF8" s="119"/>
      <c r="AG8" s="22"/>
    </row>
    <row r="9" ht="15" customHeight="1" spans="1:33">
      <c r="A9" s="25"/>
      <c r="B9" s="26"/>
      <c r="C9" s="26"/>
      <c r="D9" s="26"/>
      <c r="E9" s="117"/>
      <c r="F9" s="117"/>
      <c r="G9" s="25"/>
      <c r="H9" s="174"/>
      <c r="I9" s="174"/>
      <c r="J9" s="174"/>
      <c r="K9" s="174"/>
      <c r="L9" s="174"/>
      <c r="M9" s="174"/>
      <c r="N9" s="174"/>
      <c r="O9" s="174"/>
      <c r="P9" s="117"/>
      <c r="Q9" s="174"/>
      <c r="R9" s="27"/>
      <c r="S9" s="102"/>
      <c r="T9" s="29"/>
      <c r="U9" s="29" t="str">
        <f>IF(T9=0,"",X9/T9)</f>
        <v/>
      </c>
      <c r="V9" s="29"/>
      <c r="W9" s="28"/>
      <c r="X9" s="31"/>
      <c r="Y9" s="29"/>
      <c r="Z9" s="29"/>
      <c r="AA9" s="103"/>
      <c r="AB9" s="29"/>
      <c r="AC9" s="29" t="str">
        <f>IF(OR(AND(Y9=0,AB9=0,),AB9=0,),"",(AB9-Y9)/Y9*100)</f>
        <v/>
      </c>
      <c r="AD9" s="29"/>
      <c r="AE9" s="26"/>
      <c r="AF9" s="117"/>
      <c r="AG9" s="41"/>
    </row>
    <row r="10" ht="15" customHeight="1" spans="1:33">
      <c r="A10" s="25"/>
      <c r="B10" s="26"/>
      <c r="C10" s="26"/>
      <c r="D10" s="26"/>
      <c r="E10" s="117"/>
      <c r="F10" s="117"/>
      <c r="G10" s="25"/>
      <c r="H10" s="174"/>
      <c r="I10" s="174"/>
      <c r="J10" s="174"/>
      <c r="K10" s="174"/>
      <c r="L10" s="174"/>
      <c r="M10" s="174"/>
      <c r="N10" s="174"/>
      <c r="O10" s="174"/>
      <c r="P10" s="117"/>
      <c r="Q10" s="174"/>
      <c r="R10" s="27"/>
      <c r="S10" s="102"/>
      <c r="T10" s="29"/>
      <c r="U10" s="29" t="str">
        <f t="shared" ref="U10:U29" si="0">IF(T10=0,"",X10/T10)</f>
        <v/>
      </c>
      <c r="V10" s="29"/>
      <c r="W10" s="28"/>
      <c r="X10" s="31"/>
      <c r="Y10" s="29"/>
      <c r="Z10" s="29"/>
      <c r="AA10" s="103"/>
      <c r="AB10" s="29"/>
      <c r="AC10" s="29" t="str">
        <f t="shared" ref="AC10:AC31" si="1">IF(OR(AND(Y10=0,AB10=0,),AB10=0,),"",(AB10-Y10)/Y10*100)</f>
        <v/>
      </c>
      <c r="AD10" s="29"/>
      <c r="AE10" s="26"/>
      <c r="AF10" s="117"/>
      <c r="AG10" s="41"/>
    </row>
    <row r="11" ht="15" customHeight="1" spans="1:33">
      <c r="A11" s="25"/>
      <c r="B11" s="26"/>
      <c r="C11" s="26"/>
      <c r="D11" s="26"/>
      <c r="E11" s="117"/>
      <c r="F11" s="117"/>
      <c r="G11" s="25"/>
      <c r="H11" s="174"/>
      <c r="I11" s="174"/>
      <c r="J11" s="174"/>
      <c r="K11" s="174"/>
      <c r="L11" s="174"/>
      <c r="M11" s="174"/>
      <c r="N11" s="174"/>
      <c r="O11" s="174"/>
      <c r="P11" s="117"/>
      <c r="Q11" s="174"/>
      <c r="R11" s="27"/>
      <c r="S11" s="102"/>
      <c r="T11" s="29"/>
      <c r="U11" s="29" t="str">
        <f t="shared" si="0"/>
        <v/>
      </c>
      <c r="V11" s="29"/>
      <c r="W11" s="28"/>
      <c r="X11" s="31"/>
      <c r="Y11" s="29"/>
      <c r="Z11" s="29"/>
      <c r="AA11" s="103"/>
      <c r="AB11" s="29"/>
      <c r="AC11" s="29" t="str">
        <f t="shared" si="1"/>
        <v/>
      </c>
      <c r="AD11" s="29"/>
      <c r="AE11" s="26"/>
      <c r="AF11" s="117"/>
      <c r="AG11" s="41"/>
    </row>
    <row r="12" ht="15" customHeight="1" spans="1:33">
      <c r="A12" s="25"/>
      <c r="B12" s="26"/>
      <c r="C12" s="26"/>
      <c r="D12" s="26"/>
      <c r="E12" s="117"/>
      <c r="F12" s="117"/>
      <c r="G12" s="25"/>
      <c r="H12" s="174"/>
      <c r="I12" s="174"/>
      <c r="J12" s="174"/>
      <c r="K12" s="174"/>
      <c r="L12" s="174"/>
      <c r="M12" s="174"/>
      <c r="N12" s="174"/>
      <c r="O12" s="174"/>
      <c r="P12" s="117"/>
      <c r="Q12" s="174"/>
      <c r="R12" s="27"/>
      <c r="S12" s="102"/>
      <c r="T12" s="29"/>
      <c r="U12" s="29" t="str">
        <f t="shared" si="0"/>
        <v/>
      </c>
      <c r="V12" s="29"/>
      <c r="W12" s="28"/>
      <c r="X12" s="31"/>
      <c r="Y12" s="29"/>
      <c r="Z12" s="29"/>
      <c r="AA12" s="103"/>
      <c r="AB12" s="29"/>
      <c r="AC12" s="29" t="str">
        <f t="shared" si="1"/>
        <v/>
      </c>
      <c r="AD12" s="29"/>
      <c r="AE12" s="26"/>
      <c r="AF12" s="117"/>
      <c r="AG12" s="41"/>
    </row>
    <row r="13" ht="15" customHeight="1" spans="1:33">
      <c r="A13" s="25"/>
      <c r="B13" s="26"/>
      <c r="C13" s="26"/>
      <c r="D13" s="26"/>
      <c r="E13" s="117"/>
      <c r="F13" s="117"/>
      <c r="G13" s="25"/>
      <c r="H13" s="174"/>
      <c r="I13" s="174"/>
      <c r="J13" s="174"/>
      <c r="K13" s="174"/>
      <c r="L13" s="174"/>
      <c r="M13" s="174"/>
      <c r="N13" s="174"/>
      <c r="O13" s="174"/>
      <c r="P13" s="117"/>
      <c r="Q13" s="174"/>
      <c r="R13" s="27"/>
      <c r="S13" s="102"/>
      <c r="T13" s="29"/>
      <c r="U13" s="29" t="str">
        <f t="shared" si="0"/>
        <v/>
      </c>
      <c r="V13" s="29"/>
      <c r="W13" s="28"/>
      <c r="X13" s="31"/>
      <c r="Y13" s="29"/>
      <c r="Z13" s="29"/>
      <c r="AA13" s="103"/>
      <c r="AB13" s="29"/>
      <c r="AC13" s="29" t="str">
        <f t="shared" si="1"/>
        <v/>
      </c>
      <c r="AD13" s="29"/>
      <c r="AE13" s="26"/>
      <c r="AF13" s="117"/>
      <c r="AG13" s="41"/>
    </row>
    <row r="14" ht="15" customHeight="1" spans="1:33">
      <c r="A14" s="25"/>
      <c r="B14" s="26"/>
      <c r="C14" s="26"/>
      <c r="D14" s="26"/>
      <c r="E14" s="117"/>
      <c r="F14" s="117"/>
      <c r="G14" s="25"/>
      <c r="H14" s="174"/>
      <c r="I14" s="174"/>
      <c r="J14" s="174"/>
      <c r="K14" s="174"/>
      <c r="L14" s="174"/>
      <c r="M14" s="174"/>
      <c r="N14" s="174"/>
      <c r="O14" s="174"/>
      <c r="P14" s="117"/>
      <c r="Q14" s="174"/>
      <c r="R14" s="27"/>
      <c r="S14" s="102"/>
      <c r="T14" s="29"/>
      <c r="U14" s="29" t="str">
        <f t="shared" si="0"/>
        <v/>
      </c>
      <c r="V14" s="29"/>
      <c r="W14" s="28"/>
      <c r="X14" s="31"/>
      <c r="Y14" s="29"/>
      <c r="Z14" s="29"/>
      <c r="AA14" s="103"/>
      <c r="AB14" s="29"/>
      <c r="AC14" s="29" t="str">
        <f t="shared" si="1"/>
        <v/>
      </c>
      <c r="AD14" s="29"/>
      <c r="AE14" s="26"/>
      <c r="AF14" s="117"/>
      <c r="AG14" s="41"/>
    </row>
    <row r="15" ht="15" customHeight="1" spans="1:33">
      <c r="A15" s="25"/>
      <c r="B15" s="26"/>
      <c r="C15" s="26"/>
      <c r="D15" s="26"/>
      <c r="E15" s="117"/>
      <c r="F15" s="117"/>
      <c r="G15" s="25"/>
      <c r="H15" s="174"/>
      <c r="I15" s="174"/>
      <c r="J15" s="174"/>
      <c r="K15" s="174"/>
      <c r="L15" s="174"/>
      <c r="M15" s="174"/>
      <c r="N15" s="174"/>
      <c r="O15" s="174"/>
      <c r="P15" s="117"/>
      <c r="Q15" s="174"/>
      <c r="R15" s="27"/>
      <c r="S15" s="102"/>
      <c r="T15" s="29"/>
      <c r="U15" s="29" t="str">
        <f t="shared" si="0"/>
        <v/>
      </c>
      <c r="V15" s="29"/>
      <c r="W15" s="28"/>
      <c r="X15" s="31"/>
      <c r="Y15" s="29"/>
      <c r="Z15" s="29"/>
      <c r="AA15" s="103"/>
      <c r="AB15" s="29"/>
      <c r="AC15" s="29" t="str">
        <f t="shared" si="1"/>
        <v/>
      </c>
      <c r="AD15" s="29"/>
      <c r="AE15" s="26"/>
      <c r="AF15" s="117"/>
      <c r="AG15" s="41"/>
    </row>
    <row r="16" ht="15" customHeight="1" spans="1:33">
      <c r="A16" s="25"/>
      <c r="B16" s="26"/>
      <c r="C16" s="26"/>
      <c r="D16" s="26"/>
      <c r="E16" s="117"/>
      <c r="F16" s="117"/>
      <c r="G16" s="25"/>
      <c r="H16" s="174"/>
      <c r="I16" s="174"/>
      <c r="J16" s="174"/>
      <c r="K16" s="174"/>
      <c r="L16" s="174"/>
      <c r="M16" s="174"/>
      <c r="N16" s="174"/>
      <c r="O16" s="174"/>
      <c r="P16" s="117"/>
      <c r="Q16" s="174"/>
      <c r="R16" s="27"/>
      <c r="S16" s="102"/>
      <c r="T16" s="29"/>
      <c r="U16" s="29" t="str">
        <f t="shared" si="0"/>
        <v/>
      </c>
      <c r="V16" s="29"/>
      <c r="W16" s="28"/>
      <c r="X16" s="31"/>
      <c r="Y16" s="29"/>
      <c r="Z16" s="29"/>
      <c r="AA16" s="103"/>
      <c r="AB16" s="29"/>
      <c r="AC16" s="29" t="str">
        <f t="shared" si="1"/>
        <v/>
      </c>
      <c r="AD16" s="29"/>
      <c r="AE16" s="26"/>
      <c r="AF16" s="117"/>
      <c r="AG16" s="41"/>
    </row>
    <row r="17" ht="15" customHeight="1" spans="1:33">
      <c r="A17" s="25"/>
      <c r="B17" s="26"/>
      <c r="C17" s="26"/>
      <c r="D17" s="26"/>
      <c r="E17" s="117"/>
      <c r="F17" s="117"/>
      <c r="G17" s="25"/>
      <c r="H17" s="174"/>
      <c r="I17" s="174"/>
      <c r="J17" s="174"/>
      <c r="K17" s="174"/>
      <c r="L17" s="174"/>
      <c r="M17" s="174"/>
      <c r="N17" s="174"/>
      <c r="O17" s="174"/>
      <c r="P17" s="117"/>
      <c r="Q17" s="174"/>
      <c r="R17" s="27"/>
      <c r="S17" s="102"/>
      <c r="T17" s="29"/>
      <c r="U17" s="29" t="str">
        <f t="shared" si="0"/>
        <v/>
      </c>
      <c r="V17" s="29"/>
      <c r="W17" s="28"/>
      <c r="X17" s="31"/>
      <c r="Y17" s="29"/>
      <c r="Z17" s="29"/>
      <c r="AA17" s="103"/>
      <c r="AB17" s="29"/>
      <c r="AC17" s="29" t="str">
        <f t="shared" si="1"/>
        <v/>
      </c>
      <c r="AD17" s="29"/>
      <c r="AE17" s="26"/>
      <c r="AF17" s="117"/>
      <c r="AG17" s="41"/>
    </row>
    <row r="18" ht="15" customHeight="1" spans="1:33">
      <c r="A18" s="25"/>
      <c r="B18" s="26"/>
      <c r="C18" s="26"/>
      <c r="D18" s="26"/>
      <c r="E18" s="117"/>
      <c r="F18" s="117"/>
      <c r="G18" s="25"/>
      <c r="H18" s="174"/>
      <c r="I18" s="174"/>
      <c r="J18" s="174"/>
      <c r="K18" s="174"/>
      <c r="L18" s="174"/>
      <c r="M18" s="174"/>
      <c r="N18" s="174"/>
      <c r="O18" s="174"/>
      <c r="P18" s="117"/>
      <c r="Q18" s="174"/>
      <c r="R18" s="27"/>
      <c r="S18" s="102"/>
      <c r="T18" s="29"/>
      <c r="U18" s="29" t="str">
        <f t="shared" si="0"/>
        <v/>
      </c>
      <c r="V18" s="29"/>
      <c r="W18" s="28"/>
      <c r="X18" s="31"/>
      <c r="Y18" s="29"/>
      <c r="Z18" s="29"/>
      <c r="AA18" s="103"/>
      <c r="AB18" s="29"/>
      <c r="AC18" s="29" t="str">
        <f t="shared" si="1"/>
        <v/>
      </c>
      <c r="AD18" s="29"/>
      <c r="AE18" s="26"/>
      <c r="AF18" s="117"/>
      <c r="AG18" s="41"/>
    </row>
    <row r="19" ht="15" customHeight="1" spans="1:33">
      <c r="A19" s="25"/>
      <c r="B19" s="26"/>
      <c r="C19" s="26"/>
      <c r="D19" s="26"/>
      <c r="E19" s="117"/>
      <c r="F19" s="117"/>
      <c r="G19" s="25"/>
      <c r="H19" s="174"/>
      <c r="I19" s="174"/>
      <c r="J19" s="174"/>
      <c r="K19" s="174"/>
      <c r="L19" s="174"/>
      <c r="M19" s="174"/>
      <c r="N19" s="174"/>
      <c r="O19" s="174"/>
      <c r="P19" s="117"/>
      <c r="Q19" s="174"/>
      <c r="R19" s="27"/>
      <c r="S19" s="102"/>
      <c r="T19" s="29"/>
      <c r="U19" s="29" t="str">
        <f t="shared" si="0"/>
        <v/>
      </c>
      <c r="V19" s="29"/>
      <c r="W19" s="28"/>
      <c r="X19" s="31"/>
      <c r="Y19" s="29"/>
      <c r="Z19" s="29"/>
      <c r="AA19" s="103"/>
      <c r="AB19" s="29"/>
      <c r="AC19" s="29" t="str">
        <f t="shared" si="1"/>
        <v/>
      </c>
      <c r="AD19" s="29"/>
      <c r="AE19" s="26"/>
      <c r="AF19" s="117"/>
      <c r="AG19" s="41"/>
    </row>
    <row r="20" ht="15" customHeight="1" spans="1:33">
      <c r="A20" s="25"/>
      <c r="B20" s="26"/>
      <c r="C20" s="26"/>
      <c r="D20" s="26"/>
      <c r="E20" s="117"/>
      <c r="F20" s="117"/>
      <c r="G20" s="25"/>
      <c r="H20" s="174"/>
      <c r="I20" s="174"/>
      <c r="J20" s="174"/>
      <c r="K20" s="174"/>
      <c r="L20" s="174"/>
      <c r="M20" s="174"/>
      <c r="N20" s="174"/>
      <c r="O20" s="174"/>
      <c r="P20" s="117"/>
      <c r="Q20" s="174"/>
      <c r="R20" s="27"/>
      <c r="S20" s="102"/>
      <c r="T20" s="29"/>
      <c r="U20" s="29"/>
      <c r="V20" s="29"/>
      <c r="W20" s="28"/>
      <c r="X20" s="31"/>
      <c r="Y20" s="29"/>
      <c r="Z20" s="29"/>
      <c r="AA20" s="103"/>
      <c r="AB20" s="29"/>
      <c r="AC20" s="29" t="str">
        <f t="shared" si="1"/>
        <v/>
      </c>
      <c r="AD20" s="29"/>
      <c r="AE20" s="26"/>
      <c r="AF20" s="117"/>
      <c r="AG20" s="41"/>
    </row>
    <row r="21" ht="15" customHeight="1" spans="1:33">
      <c r="A21" s="25"/>
      <c r="B21" s="26"/>
      <c r="C21" s="26"/>
      <c r="D21" s="26"/>
      <c r="E21" s="117"/>
      <c r="F21" s="117"/>
      <c r="G21" s="25"/>
      <c r="H21" s="174"/>
      <c r="I21" s="174"/>
      <c r="J21" s="174"/>
      <c r="K21" s="174"/>
      <c r="L21" s="174"/>
      <c r="M21" s="174"/>
      <c r="N21" s="174"/>
      <c r="O21" s="174"/>
      <c r="P21" s="117"/>
      <c r="Q21" s="174"/>
      <c r="R21" s="27"/>
      <c r="S21" s="102"/>
      <c r="T21" s="29"/>
      <c r="U21" s="29"/>
      <c r="V21" s="29"/>
      <c r="W21" s="28"/>
      <c r="X21" s="31"/>
      <c r="Y21" s="29"/>
      <c r="Z21" s="29"/>
      <c r="AA21" s="103"/>
      <c r="AB21" s="29"/>
      <c r="AC21" s="29" t="str">
        <f t="shared" si="1"/>
        <v/>
      </c>
      <c r="AD21" s="29"/>
      <c r="AE21" s="26"/>
      <c r="AF21" s="117"/>
      <c r="AG21" s="41"/>
    </row>
    <row r="22" ht="15" customHeight="1" spans="1:33">
      <c r="A22" s="25"/>
      <c r="B22" s="26"/>
      <c r="C22" s="26"/>
      <c r="D22" s="26"/>
      <c r="E22" s="117"/>
      <c r="F22" s="117"/>
      <c r="G22" s="25"/>
      <c r="H22" s="174"/>
      <c r="I22" s="174"/>
      <c r="J22" s="174"/>
      <c r="K22" s="174"/>
      <c r="L22" s="174"/>
      <c r="M22" s="174"/>
      <c r="N22" s="174"/>
      <c r="O22" s="174"/>
      <c r="P22" s="117"/>
      <c r="Q22" s="174"/>
      <c r="R22" s="27"/>
      <c r="S22" s="102"/>
      <c r="T22" s="29"/>
      <c r="U22" s="29" t="str">
        <f t="shared" si="0"/>
        <v/>
      </c>
      <c r="V22" s="29"/>
      <c r="W22" s="28"/>
      <c r="X22" s="31"/>
      <c r="Y22" s="29"/>
      <c r="Z22" s="29"/>
      <c r="AA22" s="103"/>
      <c r="AB22" s="29"/>
      <c r="AC22" s="29" t="str">
        <f t="shared" si="1"/>
        <v/>
      </c>
      <c r="AD22" s="29"/>
      <c r="AE22" s="26"/>
      <c r="AF22" s="117"/>
      <c r="AG22" s="41"/>
    </row>
    <row r="23" ht="15" customHeight="1" spans="1:33">
      <c r="A23" s="25"/>
      <c r="B23" s="26"/>
      <c r="C23" s="26"/>
      <c r="D23" s="26"/>
      <c r="E23" s="117"/>
      <c r="F23" s="117"/>
      <c r="G23" s="25"/>
      <c r="H23" s="174"/>
      <c r="I23" s="174"/>
      <c r="J23" s="174"/>
      <c r="K23" s="174"/>
      <c r="L23" s="174"/>
      <c r="M23" s="174"/>
      <c r="N23" s="174"/>
      <c r="O23" s="174"/>
      <c r="P23" s="117"/>
      <c r="Q23" s="174"/>
      <c r="R23" s="27"/>
      <c r="S23" s="102"/>
      <c r="T23" s="29"/>
      <c r="U23" s="29" t="str">
        <f t="shared" si="0"/>
        <v/>
      </c>
      <c r="V23" s="29"/>
      <c r="W23" s="28"/>
      <c r="X23" s="31"/>
      <c r="Y23" s="29"/>
      <c r="Z23" s="29"/>
      <c r="AA23" s="103"/>
      <c r="AB23" s="29"/>
      <c r="AC23" s="29" t="str">
        <f t="shared" si="1"/>
        <v/>
      </c>
      <c r="AD23" s="29"/>
      <c r="AE23" s="26"/>
      <c r="AF23" s="117"/>
      <c r="AG23" s="41"/>
    </row>
    <row r="24" ht="15" customHeight="1" spans="1:33">
      <c r="A24" s="25"/>
      <c r="B24" s="26"/>
      <c r="C24" s="26"/>
      <c r="D24" s="26"/>
      <c r="E24" s="117"/>
      <c r="F24" s="117"/>
      <c r="G24" s="25"/>
      <c r="H24" s="174"/>
      <c r="I24" s="174"/>
      <c r="J24" s="174"/>
      <c r="K24" s="174"/>
      <c r="L24" s="174"/>
      <c r="M24" s="174"/>
      <c r="N24" s="174"/>
      <c r="O24" s="174"/>
      <c r="P24" s="117"/>
      <c r="Q24" s="174"/>
      <c r="R24" s="27"/>
      <c r="S24" s="102"/>
      <c r="T24" s="29"/>
      <c r="U24" s="29" t="str">
        <f t="shared" si="0"/>
        <v/>
      </c>
      <c r="V24" s="29"/>
      <c r="W24" s="28"/>
      <c r="X24" s="31"/>
      <c r="Y24" s="29"/>
      <c r="Z24" s="29"/>
      <c r="AA24" s="103"/>
      <c r="AB24" s="29"/>
      <c r="AC24" s="29" t="str">
        <f t="shared" si="1"/>
        <v/>
      </c>
      <c r="AD24" s="29"/>
      <c r="AE24" s="26"/>
      <c r="AF24" s="117"/>
      <c r="AG24" s="41"/>
    </row>
    <row r="25" ht="15" customHeight="1" spans="1:33">
      <c r="A25" s="25"/>
      <c r="B25" s="26"/>
      <c r="C25" s="26"/>
      <c r="D25" s="26"/>
      <c r="E25" s="117"/>
      <c r="F25" s="117"/>
      <c r="G25" s="25"/>
      <c r="H25" s="174"/>
      <c r="I25" s="174"/>
      <c r="J25" s="174"/>
      <c r="K25" s="174"/>
      <c r="L25" s="174"/>
      <c r="M25" s="174"/>
      <c r="N25" s="174"/>
      <c r="O25" s="174"/>
      <c r="P25" s="117"/>
      <c r="Q25" s="174"/>
      <c r="R25" s="27"/>
      <c r="S25" s="102"/>
      <c r="T25" s="29"/>
      <c r="U25" s="29" t="str">
        <f t="shared" si="0"/>
        <v/>
      </c>
      <c r="V25" s="29"/>
      <c r="W25" s="28"/>
      <c r="X25" s="31"/>
      <c r="Y25" s="29"/>
      <c r="Z25" s="29"/>
      <c r="AA25" s="103"/>
      <c r="AB25" s="29"/>
      <c r="AC25" s="29" t="str">
        <f t="shared" si="1"/>
        <v/>
      </c>
      <c r="AD25" s="29"/>
      <c r="AE25" s="26"/>
      <c r="AF25" s="117"/>
      <c r="AG25" s="41"/>
    </row>
    <row r="26" ht="15" customHeight="1" spans="1:33">
      <c r="A26" s="25"/>
      <c r="B26" s="26"/>
      <c r="C26" s="26"/>
      <c r="D26" s="26"/>
      <c r="E26" s="117"/>
      <c r="F26" s="117"/>
      <c r="G26" s="25"/>
      <c r="H26" s="174"/>
      <c r="I26" s="174"/>
      <c r="J26" s="174"/>
      <c r="K26" s="174"/>
      <c r="L26" s="174"/>
      <c r="M26" s="174"/>
      <c r="N26" s="174"/>
      <c r="O26" s="174"/>
      <c r="P26" s="117"/>
      <c r="Q26" s="174"/>
      <c r="R26" s="27"/>
      <c r="S26" s="102"/>
      <c r="T26" s="29"/>
      <c r="U26" s="29" t="str">
        <f t="shared" si="0"/>
        <v/>
      </c>
      <c r="V26" s="29"/>
      <c r="W26" s="28"/>
      <c r="X26" s="31"/>
      <c r="Y26" s="29"/>
      <c r="Z26" s="29"/>
      <c r="AA26" s="103"/>
      <c r="AB26" s="29"/>
      <c r="AC26" s="29" t="str">
        <f t="shared" si="1"/>
        <v/>
      </c>
      <c r="AD26" s="29"/>
      <c r="AE26" s="26"/>
      <c r="AF26" s="117"/>
      <c r="AG26" s="41"/>
    </row>
    <row r="27" ht="15" customHeight="1" spans="1:33">
      <c r="A27" s="25"/>
      <c r="B27" s="26"/>
      <c r="C27" s="26"/>
      <c r="D27" s="26"/>
      <c r="E27" s="117"/>
      <c r="F27" s="117"/>
      <c r="G27" s="25"/>
      <c r="H27" s="174"/>
      <c r="I27" s="174"/>
      <c r="J27" s="174"/>
      <c r="K27" s="174"/>
      <c r="L27" s="174"/>
      <c r="M27" s="174"/>
      <c r="N27" s="174"/>
      <c r="O27" s="174"/>
      <c r="P27" s="117"/>
      <c r="Q27" s="174"/>
      <c r="R27" s="27"/>
      <c r="S27" s="102"/>
      <c r="T27" s="29"/>
      <c r="U27" s="29" t="str">
        <f t="shared" si="0"/>
        <v/>
      </c>
      <c r="V27" s="29"/>
      <c r="W27" s="28"/>
      <c r="X27" s="31"/>
      <c r="Y27" s="29"/>
      <c r="Z27" s="29"/>
      <c r="AA27" s="103"/>
      <c r="AB27" s="29"/>
      <c r="AC27" s="29" t="str">
        <f t="shared" si="1"/>
        <v/>
      </c>
      <c r="AD27" s="29"/>
      <c r="AE27" s="26"/>
      <c r="AF27" s="117"/>
      <c r="AG27" s="41"/>
    </row>
    <row r="28" ht="15" customHeight="1" spans="1:33">
      <c r="A28" s="25"/>
      <c r="B28" s="26"/>
      <c r="C28" s="26"/>
      <c r="D28" s="26"/>
      <c r="E28" s="117"/>
      <c r="F28" s="117"/>
      <c r="G28" s="25"/>
      <c r="H28" s="174"/>
      <c r="I28" s="174"/>
      <c r="J28" s="174"/>
      <c r="K28" s="174"/>
      <c r="L28" s="174"/>
      <c r="M28" s="174"/>
      <c r="N28" s="174"/>
      <c r="O28" s="174"/>
      <c r="P28" s="117"/>
      <c r="Q28" s="174"/>
      <c r="R28" s="27"/>
      <c r="S28" s="102"/>
      <c r="T28" s="29"/>
      <c r="U28" s="29"/>
      <c r="V28" s="29"/>
      <c r="W28" s="28"/>
      <c r="X28" s="31"/>
      <c r="Y28" s="29"/>
      <c r="Z28" s="29"/>
      <c r="AA28" s="103"/>
      <c r="AB28" s="29"/>
      <c r="AC28" s="29" t="str">
        <f t="shared" si="1"/>
        <v/>
      </c>
      <c r="AD28" s="29"/>
      <c r="AE28" s="26"/>
      <c r="AF28" s="117"/>
      <c r="AG28" s="41"/>
    </row>
    <row r="29" s="14" customFormat="1" ht="15" customHeight="1" spans="1:33">
      <c r="A29" s="98" t="s">
        <v>361</v>
      </c>
      <c r="B29" s="184"/>
      <c r="C29" s="185"/>
      <c r="D29" s="197"/>
      <c r="E29" s="118"/>
      <c r="F29" s="118"/>
      <c r="G29" s="22"/>
      <c r="H29" s="119"/>
      <c r="I29" s="119"/>
      <c r="J29" s="119"/>
      <c r="K29" s="119"/>
      <c r="L29" s="119"/>
      <c r="M29" s="119"/>
      <c r="N29" s="119"/>
      <c r="O29" s="119"/>
      <c r="P29" s="118"/>
      <c r="Q29" s="119"/>
      <c r="R29" s="88"/>
      <c r="S29" s="88"/>
      <c r="T29" s="56"/>
      <c r="U29" s="37" t="str">
        <f t="shared" si="0"/>
        <v/>
      </c>
      <c r="V29" s="37">
        <f>SUM(V9:V28)</f>
        <v>0</v>
      </c>
      <c r="W29" s="35">
        <f>SUM(W9:W28)</f>
        <v>0</v>
      </c>
      <c r="X29" s="36">
        <f>SUM(X9:X28)</f>
        <v>0</v>
      </c>
      <c r="Y29" s="37">
        <f>SUM(Y9:Y28)</f>
        <v>0</v>
      </c>
      <c r="Z29" s="37">
        <f>SUM(Z9:Z28)</f>
        <v>0</v>
      </c>
      <c r="AA29" s="106"/>
      <c r="AB29" s="37">
        <f>SUM(AB9:AB28)</f>
        <v>0</v>
      </c>
      <c r="AC29" s="37" t="str">
        <f t="shared" si="1"/>
        <v/>
      </c>
      <c r="AD29" s="37"/>
      <c r="AE29" s="104"/>
      <c r="AF29" s="118"/>
      <c r="AG29" s="42"/>
    </row>
    <row r="30" ht="15" customHeight="1" spans="1:33">
      <c r="A30" s="100" t="s">
        <v>403</v>
      </c>
      <c r="B30" s="186"/>
      <c r="C30" s="101"/>
      <c r="D30" s="120"/>
      <c r="E30" s="117"/>
      <c r="F30" s="117"/>
      <c r="G30" s="25"/>
      <c r="H30" s="174"/>
      <c r="I30" s="174"/>
      <c r="J30" s="174"/>
      <c r="K30" s="174"/>
      <c r="L30" s="174"/>
      <c r="M30" s="174"/>
      <c r="N30" s="174"/>
      <c r="O30" s="174"/>
      <c r="P30" s="117"/>
      <c r="Q30" s="174"/>
      <c r="R30" s="102"/>
      <c r="S30" s="102"/>
      <c r="T30" s="180"/>
      <c r="U30" s="29"/>
      <c r="V30" s="29"/>
      <c r="W30" s="28"/>
      <c r="X30" s="31"/>
      <c r="Y30" s="29"/>
      <c r="Z30" s="29"/>
      <c r="AA30" s="103"/>
      <c r="AB30" s="29">
        <v>0</v>
      </c>
      <c r="AC30" s="29" t="str">
        <f t="shared" si="1"/>
        <v/>
      </c>
      <c r="AD30" s="29"/>
      <c r="AE30" s="26"/>
      <c r="AF30" s="117"/>
      <c r="AG30" s="41"/>
    </row>
    <row r="31" s="14" customFormat="1" customHeight="1" spans="1:33">
      <c r="A31" s="98" t="s">
        <v>364</v>
      </c>
      <c r="B31" s="198"/>
      <c r="C31" s="99"/>
      <c r="D31" s="33"/>
      <c r="E31" s="176"/>
      <c r="F31" s="176"/>
      <c r="G31" s="22"/>
      <c r="H31" s="119"/>
      <c r="I31" s="119"/>
      <c r="J31" s="119"/>
      <c r="K31" s="119"/>
      <c r="L31" s="119"/>
      <c r="M31" s="119"/>
      <c r="N31" s="119"/>
      <c r="O31" s="119"/>
      <c r="P31" s="119"/>
      <c r="Q31" s="119"/>
      <c r="R31" s="88"/>
      <c r="S31" s="88"/>
      <c r="T31" s="42"/>
      <c r="U31" s="37"/>
      <c r="V31" s="37">
        <f>V29-V30</f>
        <v>0</v>
      </c>
      <c r="W31" s="35">
        <f>W29-W30</f>
        <v>0</v>
      </c>
      <c r="X31" s="36">
        <f>X29-X30</f>
        <v>0</v>
      </c>
      <c r="Y31" s="37">
        <f>Y29-Y30</f>
        <v>0</v>
      </c>
      <c r="Z31" s="37">
        <f>Z29-Z30</f>
        <v>0</v>
      </c>
      <c r="AA31" s="106"/>
      <c r="AB31" s="37">
        <f>AB29-AB30</f>
        <v>0</v>
      </c>
      <c r="AC31" s="37" t="str">
        <f t="shared" si="1"/>
        <v/>
      </c>
      <c r="AD31" s="37"/>
      <c r="AE31" s="104"/>
      <c r="AF31" s="118"/>
      <c r="AG31" s="42"/>
    </row>
  </sheetData>
  <mergeCells count="35">
    <mergeCell ref="A2:AE2"/>
    <mergeCell ref="A3:AE3"/>
    <mergeCell ref="A4:AE4"/>
    <mergeCell ref="V7:W7"/>
    <mergeCell ref="X7:Y7"/>
    <mergeCell ref="Z7:AB7"/>
    <mergeCell ref="A29:C29"/>
    <mergeCell ref="A30:C30"/>
    <mergeCell ref="A31:C31"/>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AC7:AC8"/>
    <mergeCell ref="AD7:AD8"/>
    <mergeCell ref="AE7:AE8"/>
    <mergeCell ref="AF7:AF8"/>
    <mergeCell ref="AG7:AG8"/>
  </mergeCells>
  <hyperlinks>
    <hyperlink ref="A1" location="索引目录!D34" display="返回索引页"/>
    <hyperlink ref="B1" location="投资性房地产汇总表!B9"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AE32"/>
  <sheetViews>
    <sheetView zoomScale="90" zoomScaleNormal="90" workbookViewId="0">
      <pane ySplit="8" topLeftCell="A9" activePane="bottomLeft" state="frozen"/>
      <selection/>
      <selection pane="bottomLeft" activeCell="G27" sqref="G27"/>
    </sheetView>
  </sheetViews>
  <sheetFormatPr defaultColWidth="9" defaultRowHeight="15.75" customHeight="1"/>
  <cols>
    <col min="1" max="1" width="7.625" style="15" customWidth="1"/>
    <col min="2" max="2" width="8.125" style="15" customWidth="1"/>
    <col min="3" max="3" width="10.625" style="15" customWidth="1"/>
    <col min="4" max="4" width="4.375" style="15" customWidth="1"/>
    <col min="5" max="5" width="9" style="15" hidden="1" customWidth="1" outlineLevel="1"/>
    <col min="6" max="6" width="11.25" style="15" hidden="1" customWidth="1" outlineLevel="1"/>
    <col min="7" max="7" width="5.25" style="15" customWidth="1" collapsed="1"/>
    <col min="8" max="8" width="5.75" style="15" hidden="1" customWidth="1" outlineLevel="1"/>
    <col min="9" max="10" width="5.5" style="15" hidden="1" customWidth="1" outlineLevel="1"/>
    <col min="11" max="15" width="5" style="15" hidden="1" customWidth="1" outlineLevel="1"/>
    <col min="16" max="16" width="5.25" style="15" hidden="1" customWidth="1" outlineLevel="1"/>
    <col min="17" max="17" width="5" style="15" hidden="1" customWidth="1" outlineLevel="1"/>
    <col min="18" max="18" width="7.375" style="15" customWidth="1" collapsed="1"/>
    <col min="19" max="19" width="4.5" style="15" customWidth="1"/>
    <col min="20" max="20" width="9.125" style="15" customWidth="1"/>
    <col min="21" max="21" width="8.625" style="15" customWidth="1"/>
    <col min="22" max="22" width="17.75" style="15" customWidth="1"/>
    <col min="23" max="23" width="12" style="15" hidden="1" customWidth="1" outlineLevel="1"/>
    <col min="24" max="24" width="12.625" style="15" customWidth="1" collapsed="1"/>
    <col min="25" max="25" width="11.75" style="15" customWidth="1"/>
    <col min="26" max="26" width="7.5" style="15" customWidth="1"/>
    <col min="27" max="27" width="8.75" style="15" customWidth="1"/>
    <col min="28" max="28" width="7.5" style="15" customWidth="1"/>
    <col min="29" max="29" width="15.25" style="15" hidden="1" customWidth="1" outlineLevel="1"/>
    <col min="30" max="30" width="13.125" style="15" hidden="1" customWidth="1" outlineLevel="1"/>
    <col min="31" max="31" width="9" style="15" collapsed="1"/>
    <col min="32" max="16384" width="9" style="15"/>
  </cols>
  <sheetData>
    <row r="1" s="85" customFormat="1" ht="11.25" spans="1:29">
      <c r="A1" s="90" t="s">
        <v>288</v>
      </c>
      <c r="B1" s="90" t="s">
        <v>269</v>
      </c>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12" customFormat="1" ht="30" customHeight="1" spans="1:29">
      <c r="A2" s="19" t="s">
        <v>870</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81"/>
    </row>
    <row r="3" s="12" customFormat="1" ht="15" customHeight="1" spans="1:29">
      <c r="A3" s="183" t="s">
        <v>897</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1"/>
    </row>
    <row r="4" ht="15" customHeight="1" spans="1:29">
      <c r="A4" s="20" t="str">
        <f>CONCATENATE(封面!D9,封面!F9,封面!G9,封面!H9,封面!I9,封面!J9,封面!K9)</f>
        <v>评估基准日：2024年9月30日</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182"/>
    </row>
    <row r="5" ht="15" customHeight="1" spans="1:29">
      <c r="A5" s="20"/>
      <c r="B5" s="20"/>
      <c r="C5" s="20"/>
      <c r="D5" s="20"/>
      <c r="E5" s="20"/>
      <c r="F5" s="20"/>
      <c r="G5" s="20"/>
      <c r="H5" s="20"/>
      <c r="I5" s="20"/>
      <c r="J5" s="20"/>
      <c r="K5" s="20"/>
      <c r="L5" s="20"/>
      <c r="M5" s="20"/>
      <c r="N5" s="20"/>
      <c r="O5" s="20"/>
      <c r="P5" s="20"/>
      <c r="Q5" s="20"/>
      <c r="R5" s="47"/>
      <c r="S5" s="20"/>
      <c r="T5" s="20"/>
      <c r="U5" s="20"/>
      <c r="V5" s="20"/>
      <c r="W5" s="20"/>
      <c r="X5" s="20"/>
      <c r="Y5" s="20"/>
      <c r="Z5" s="20"/>
      <c r="AA5" s="20"/>
      <c r="AB5" s="47" t="s">
        <v>898</v>
      </c>
      <c r="AC5" s="182"/>
    </row>
    <row r="6" ht="15" customHeight="1" spans="1:28">
      <c r="A6" s="21" t="str">
        <f>封面!D7&amp;封面!F7</f>
        <v>被评估单位：杭州宏逸柳溪旅游发展有限公司</v>
      </c>
      <c r="AB6" s="40" t="s">
        <v>292</v>
      </c>
    </row>
    <row r="7" s="13" customFormat="1" ht="15" customHeight="1" spans="1:30">
      <c r="A7" s="22" t="s">
        <v>293</v>
      </c>
      <c r="B7" s="22" t="s">
        <v>873</v>
      </c>
      <c r="C7" s="22" t="s">
        <v>874</v>
      </c>
      <c r="D7" s="188" t="s">
        <v>875</v>
      </c>
      <c r="E7" s="171" t="s">
        <v>876</v>
      </c>
      <c r="F7" s="172" t="s">
        <v>877</v>
      </c>
      <c r="G7" s="22" t="s">
        <v>878</v>
      </c>
      <c r="H7" s="171" t="s">
        <v>879</v>
      </c>
      <c r="I7" s="171" t="s">
        <v>880</v>
      </c>
      <c r="J7" s="172" t="s">
        <v>881</v>
      </c>
      <c r="K7" s="115" t="s">
        <v>882</v>
      </c>
      <c r="L7" s="191" t="s">
        <v>883</v>
      </c>
      <c r="M7" s="171" t="s">
        <v>884</v>
      </c>
      <c r="N7" s="171" t="s">
        <v>885</v>
      </c>
      <c r="O7" s="171" t="s">
        <v>886</v>
      </c>
      <c r="P7" s="171" t="s">
        <v>887</v>
      </c>
      <c r="Q7" s="171" t="s">
        <v>888</v>
      </c>
      <c r="R7" s="53" t="s">
        <v>889</v>
      </c>
      <c r="S7" s="178" t="s">
        <v>421</v>
      </c>
      <c r="T7" s="178" t="s">
        <v>890</v>
      </c>
      <c r="U7" s="53" t="s">
        <v>891</v>
      </c>
      <c r="V7" s="114" t="s">
        <v>899</v>
      </c>
      <c r="W7" s="193" t="s">
        <v>298</v>
      </c>
      <c r="X7" s="194" t="s">
        <v>299</v>
      </c>
      <c r="Y7" s="22" t="s">
        <v>300</v>
      </c>
      <c r="Z7" s="22" t="s">
        <v>301</v>
      </c>
      <c r="AA7" s="53" t="s">
        <v>302</v>
      </c>
      <c r="AB7" s="53" t="s">
        <v>303</v>
      </c>
      <c r="AC7" s="171" t="s">
        <v>893</v>
      </c>
      <c r="AD7" s="22" t="s">
        <v>894</v>
      </c>
    </row>
    <row r="8" s="13" customFormat="1" ht="15" customHeight="1" spans="1:30">
      <c r="A8" s="22"/>
      <c r="B8" s="22"/>
      <c r="C8" s="22"/>
      <c r="D8" s="189"/>
      <c r="E8" s="119"/>
      <c r="F8" s="173"/>
      <c r="G8" s="22"/>
      <c r="H8" s="119"/>
      <c r="I8" s="119"/>
      <c r="J8" s="173"/>
      <c r="K8" s="115"/>
      <c r="L8" s="192"/>
      <c r="M8" s="119"/>
      <c r="N8" s="119"/>
      <c r="O8" s="119"/>
      <c r="P8" s="119"/>
      <c r="Q8" s="119"/>
      <c r="R8" s="22"/>
      <c r="S8" s="179"/>
      <c r="T8" s="179"/>
      <c r="U8" s="22"/>
      <c r="V8" s="116"/>
      <c r="W8" s="195"/>
      <c r="X8" s="196" t="s">
        <v>895</v>
      </c>
      <c r="Y8" s="22" t="s">
        <v>896</v>
      </c>
      <c r="Z8" s="22"/>
      <c r="AA8" s="22"/>
      <c r="AB8" s="22"/>
      <c r="AC8" s="119"/>
      <c r="AD8" s="22"/>
    </row>
    <row r="9" ht="15" customHeight="1" spans="1:31">
      <c r="A9" s="25"/>
      <c r="B9" s="26"/>
      <c r="C9" s="26"/>
      <c r="D9" s="26"/>
      <c r="E9" s="117"/>
      <c r="F9" s="117"/>
      <c r="G9" s="25"/>
      <c r="H9" s="174"/>
      <c r="I9" s="174"/>
      <c r="J9" s="174"/>
      <c r="K9" s="174"/>
      <c r="L9" s="174"/>
      <c r="M9" s="174"/>
      <c r="N9" s="174"/>
      <c r="O9" s="174"/>
      <c r="P9" s="117"/>
      <c r="Q9" s="174"/>
      <c r="R9" s="27"/>
      <c r="S9" s="102"/>
      <c r="T9" s="31"/>
      <c r="U9" s="29" t="str">
        <f>IF(T9=0,"",X9/T9)</f>
        <v/>
      </c>
      <c r="V9" s="29"/>
      <c r="W9" s="28"/>
      <c r="X9" s="31"/>
      <c r="Y9" s="29"/>
      <c r="Z9" s="31" t="str">
        <f>IF(OR(AND(X9=0,Y9=0),Y9=0),"",Y9-X9)</f>
        <v/>
      </c>
      <c r="AA9" s="68" t="str">
        <f>IF(ISERROR(Z9/X9),"",Z9/ABS(X9)*100)</f>
        <v/>
      </c>
      <c r="AB9" s="26"/>
      <c r="AC9" s="26"/>
      <c r="AD9" s="26"/>
      <c r="AE9" s="13"/>
    </row>
    <row r="10" ht="15" customHeight="1" spans="1:31">
      <c r="A10" s="25"/>
      <c r="B10" s="26"/>
      <c r="C10" s="26"/>
      <c r="D10" s="26"/>
      <c r="E10" s="117"/>
      <c r="F10" s="117"/>
      <c r="G10" s="25"/>
      <c r="H10" s="174"/>
      <c r="I10" s="174"/>
      <c r="J10" s="174"/>
      <c r="K10" s="174"/>
      <c r="L10" s="174"/>
      <c r="M10" s="174"/>
      <c r="N10" s="174"/>
      <c r="O10" s="174"/>
      <c r="P10" s="117"/>
      <c r="Q10" s="174"/>
      <c r="R10" s="27"/>
      <c r="S10" s="102"/>
      <c r="T10" s="31"/>
      <c r="U10" s="29" t="str">
        <f t="shared" ref="U10:U29" si="0">IF(T10=0,"",X10/T10)</f>
        <v/>
      </c>
      <c r="V10" s="29"/>
      <c r="W10" s="28"/>
      <c r="X10" s="31"/>
      <c r="Y10" s="29"/>
      <c r="Z10" s="29" t="str">
        <f t="shared" ref="Z10:Z31" si="1">IF(OR(AND(X10=0,Y10=0),Y10=0),"",Y10-X10)</f>
        <v/>
      </c>
      <c r="AA10" s="29" t="str">
        <f t="shared" ref="AA10:AA31" si="2">IF(ISERROR(Z10/X10),"",Z10/ABS(X10)*100)</f>
        <v/>
      </c>
      <c r="AB10" s="26"/>
      <c r="AC10" s="117"/>
      <c r="AD10" s="41"/>
      <c r="AE10" s="13"/>
    </row>
    <row r="11" ht="15" customHeight="1" spans="1:30">
      <c r="A11" s="25"/>
      <c r="B11" s="26"/>
      <c r="C11" s="26"/>
      <c r="D11" s="26"/>
      <c r="E11" s="117"/>
      <c r="F11" s="117"/>
      <c r="G11" s="25"/>
      <c r="H11" s="174"/>
      <c r="I11" s="174"/>
      <c r="J11" s="174"/>
      <c r="K11" s="174"/>
      <c r="L11" s="174"/>
      <c r="M11" s="174"/>
      <c r="N11" s="174"/>
      <c r="O11" s="174"/>
      <c r="P11" s="117"/>
      <c r="Q11" s="174"/>
      <c r="R11" s="27"/>
      <c r="S11" s="102"/>
      <c r="T11" s="31"/>
      <c r="U11" s="29" t="str">
        <f t="shared" si="0"/>
        <v/>
      </c>
      <c r="V11" s="29"/>
      <c r="W11" s="28"/>
      <c r="X11" s="31"/>
      <c r="Y11" s="29"/>
      <c r="Z11" s="29" t="str">
        <f t="shared" si="1"/>
        <v/>
      </c>
      <c r="AA11" s="29" t="str">
        <f t="shared" si="2"/>
        <v/>
      </c>
      <c r="AB11" s="26"/>
      <c r="AC11" s="117"/>
      <c r="AD11" s="41"/>
    </row>
    <row r="12" ht="15" customHeight="1" spans="1:30">
      <c r="A12" s="25"/>
      <c r="B12" s="26"/>
      <c r="C12" s="26"/>
      <c r="D12" s="26"/>
      <c r="E12" s="117"/>
      <c r="F12" s="117"/>
      <c r="G12" s="25"/>
      <c r="H12" s="174"/>
      <c r="I12" s="174"/>
      <c r="J12" s="174"/>
      <c r="K12" s="174"/>
      <c r="L12" s="174"/>
      <c r="M12" s="174"/>
      <c r="N12" s="174"/>
      <c r="O12" s="174"/>
      <c r="P12" s="117"/>
      <c r="Q12" s="174"/>
      <c r="R12" s="27"/>
      <c r="S12" s="102"/>
      <c r="T12" s="31"/>
      <c r="U12" s="29" t="str">
        <f t="shared" si="0"/>
        <v/>
      </c>
      <c r="V12" s="29"/>
      <c r="W12" s="28"/>
      <c r="X12" s="31"/>
      <c r="Y12" s="29"/>
      <c r="Z12" s="29" t="str">
        <f t="shared" si="1"/>
        <v/>
      </c>
      <c r="AA12" s="29" t="str">
        <f t="shared" si="2"/>
        <v/>
      </c>
      <c r="AB12" s="26"/>
      <c r="AC12" s="117"/>
      <c r="AD12" s="41"/>
    </row>
    <row r="13" ht="15" customHeight="1" spans="1:30">
      <c r="A13" s="25"/>
      <c r="B13" s="26"/>
      <c r="C13" s="26"/>
      <c r="D13" s="26"/>
      <c r="E13" s="117"/>
      <c r="F13" s="117"/>
      <c r="G13" s="25"/>
      <c r="H13" s="174"/>
      <c r="I13" s="174"/>
      <c r="J13" s="174"/>
      <c r="K13" s="174"/>
      <c r="L13" s="174"/>
      <c r="M13" s="174"/>
      <c r="N13" s="174"/>
      <c r="O13" s="174"/>
      <c r="P13" s="117"/>
      <c r="Q13" s="174"/>
      <c r="R13" s="27"/>
      <c r="S13" s="102"/>
      <c r="T13" s="31"/>
      <c r="U13" s="29" t="str">
        <f t="shared" si="0"/>
        <v/>
      </c>
      <c r="V13" s="29"/>
      <c r="W13" s="28"/>
      <c r="X13" s="31"/>
      <c r="Y13" s="29"/>
      <c r="Z13" s="29" t="str">
        <f t="shared" si="1"/>
        <v/>
      </c>
      <c r="AA13" s="29" t="str">
        <f t="shared" si="2"/>
        <v/>
      </c>
      <c r="AB13" s="26"/>
      <c r="AC13" s="117"/>
      <c r="AD13" s="41"/>
    </row>
    <row r="14" ht="15" customHeight="1" spans="1:30">
      <c r="A14" s="25"/>
      <c r="B14" s="26"/>
      <c r="C14" s="26"/>
      <c r="D14" s="26"/>
      <c r="E14" s="117"/>
      <c r="F14" s="117"/>
      <c r="G14" s="25"/>
      <c r="H14" s="174"/>
      <c r="I14" s="174"/>
      <c r="J14" s="174"/>
      <c r="K14" s="174"/>
      <c r="L14" s="174"/>
      <c r="M14" s="174"/>
      <c r="N14" s="174"/>
      <c r="O14" s="174"/>
      <c r="P14" s="117"/>
      <c r="Q14" s="174"/>
      <c r="R14" s="27"/>
      <c r="S14" s="102"/>
      <c r="T14" s="31"/>
      <c r="U14" s="29" t="str">
        <f t="shared" si="0"/>
        <v/>
      </c>
      <c r="V14" s="29"/>
      <c r="W14" s="28"/>
      <c r="X14" s="31"/>
      <c r="Y14" s="29"/>
      <c r="Z14" s="29" t="str">
        <f t="shared" si="1"/>
        <v/>
      </c>
      <c r="AA14" s="29" t="str">
        <f t="shared" si="2"/>
        <v/>
      </c>
      <c r="AB14" s="26"/>
      <c r="AC14" s="117"/>
      <c r="AD14" s="41"/>
    </row>
    <row r="15" ht="15" customHeight="1" spans="1:30">
      <c r="A15" s="25"/>
      <c r="B15" s="26"/>
      <c r="C15" s="26"/>
      <c r="D15" s="26"/>
      <c r="E15" s="117"/>
      <c r="F15" s="117"/>
      <c r="G15" s="25"/>
      <c r="H15" s="174"/>
      <c r="I15" s="174"/>
      <c r="J15" s="174"/>
      <c r="K15" s="174"/>
      <c r="L15" s="174"/>
      <c r="M15" s="174"/>
      <c r="N15" s="174"/>
      <c r="O15" s="174"/>
      <c r="P15" s="117"/>
      <c r="Q15" s="174"/>
      <c r="R15" s="27"/>
      <c r="S15" s="102"/>
      <c r="T15" s="31"/>
      <c r="U15" s="29" t="str">
        <f t="shared" si="0"/>
        <v/>
      </c>
      <c r="V15" s="29"/>
      <c r="W15" s="28"/>
      <c r="X15" s="31"/>
      <c r="Y15" s="29"/>
      <c r="Z15" s="29" t="str">
        <f t="shared" si="1"/>
        <v/>
      </c>
      <c r="AA15" s="29" t="str">
        <f t="shared" si="2"/>
        <v/>
      </c>
      <c r="AB15" s="26"/>
      <c r="AC15" s="117"/>
      <c r="AD15" s="41"/>
    </row>
    <row r="16" ht="15" customHeight="1" spans="1:30">
      <c r="A16" s="25"/>
      <c r="B16" s="26"/>
      <c r="C16" s="26"/>
      <c r="D16" s="26"/>
      <c r="E16" s="117"/>
      <c r="F16" s="117"/>
      <c r="G16" s="25"/>
      <c r="H16" s="174"/>
      <c r="I16" s="174"/>
      <c r="J16" s="174"/>
      <c r="K16" s="174"/>
      <c r="L16" s="174"/>
      <c r="M16" s="174"/>
      <c r="N16" s="174"/>
      <c r="O16" s="174"/>
      <c r="P16" s="117"/>
      <c r="Q16" s="174"/>
      <c r="R16" s="27"/>
      <c r="S16" s="102"/>
      <c r="T16" s="31"/>
      <c r="U16" s="29" t="str">
        <f t="shared" si="0"/>
        <v/>
      </c>
      <c r="V16" s="29"/>
      <c r="W16" s="28"/>
      <c r="X16" s="31"/>
      <c r="Y16" s="29"/>
      <c r="Z16" s="29" t="str">
        <f t="shared" si="1"/>
        <v/>
      </c>
      <c r="AA16" s="29" t="str">
        <f t="shared" si="2"/>
        <v/>
      </c>
      <c r="AB16" s="26"/>
      <c r="AC16" s="117"/>
      <c r="AD16" s="41"/>
    </row>
    <row r="17" ht="15" customHeight="1" spans="1:30">
      <c r="A17" s="25"/>
      <c r="B17" s="26"/>
      <c r="C17" s="26"/>
      <c r="D17" s="26"/>
      <c r="E17" s="117"/>
      <c r="F17" s="117"/>
      <c r="G17" s="25"/>
      <c r="H17" s="174"/>
      <c r="I17" s="174"/>
      <c r="J17" s="174"/>
      <c r="K17" s="174"/>
      <c r="L17" s="174"/>
      <c r="M17" s="174"/>
      <c r="N17" s="174"/>
      <c r="O17" s="174"/>
      <c r="P17" s="117"/>
      <c r="Q17" s="174"/>
      <c r="R17" s="27"/>
      <c r="S17" s="102"/>
      <c r="T17" s="31"/>
      <c r="U17" s="29" t="str">
        <f t="shared" si="0"/>
        <v/>
      </c>
      <c r="V17" s="29"/>
      <c r="W17" s="28"/>
      <c r="X17" s="31"/>
      <c r="Y17" s="29"/>
      <c r="Z17" s="29" t="str">
        <f t="shared" si="1"/>
        <v/>
      </c>
      <c r="AA17" s="29" t="str">
        <f t="shared" si="2"/>
        <v/>
      </c>
      <c r="AB17" s="26"/>
      <c r="AC17" s="117"/>
      <c r="AD17" s="41"/>
    </row>
    <row r="18" ht="15" customHeight="1" spans="1:30">
      <c r="A18" s="25"/>
      <c r="B18" s="26"/>
      <c r="C18" s="26"/>
      <c r="D18" s="26"/>
      <c r="E18" s="117"/>
      <c r="F18" s="117"/>
      <c r="G18" s="25"/>
      <c r="H18" s="174"/>
      <c r="I18" s="174"/>
      <c r="J18" s="174"/>
      <c r="K18" s="174"/>
      <c r="L18" s="174"/>
      <c r="M18" s="174"/>
      <c r="N18" s="174"/>
      <c r="O18" s="174"/>
      <c r="P18" s="117"/>
      <c r="Q18" s="174"/>
      <c r="R18" s="27"/>
      <c r="S18" s="102"/>
      <c r="T18" s="31"/>
      <c r="U18" s="29" t="str">
        <f t="shared" si="0"/>
        <v/>
      </c>
      <c r="V18" s="29"/>
      <c r="W18" s="28"/>
      <c r="X18" s="31"/>
      <c r="Y18" s="29"/>
      <c r="Z18" s="29" t="str">
        <f t="shared" si="1"/>
        <v/>
      </c>
      <c r="AA18" s="29" t="str">
        <f t="shared" si="2"/>
        <v/>
      </c>
      <c r="AB18" s="26"/>
      <c r="AC18" s="117"/>
      <c r="AD18" s="41"/>
    </row>
    <row r="19" ht="15" customHeight="1" spans="1:30">
      <c r="A19" s="25"/>
      <c r="B19" s="26"/>
      <c r="C19" s="26"/>
      <c r="D19" s="26"/>
      <c r="E19" s="117"/>
      <c r="F19" s="117"/>
      <c r="G19" s="25"/>
      <c r="H19" s="174"/>
      <c r="I19" s="174"/>
      <c r="J19" s="174"/>
      <c r="K19" s="174"/>
      <c r="L19" s="174"/>
      <c r="M19" s="174"/>
      <c r="N19" s="174"/>
      <c r="O19" s="174"/>
      <c r="P19" s="117"/>
      <c r="Q19" s="174"/>
      <c r="R19" s="27"/>
      <c r="S19" s="102"/>
      <c r="T19" s="31"/>
      <c r="U19" s="29" t="str">
        <f t="shared" si="0"/>
        <v/>
      </c>
      <c r="V19" s="29"/>
      <c r="W19" s="28"/>
      <c r="X19" s="31"/>
      <c r="Y19" s="29"/>
      <c r="Z19" s="29" t="str">
        <f t="shared" si="1"/>
        <v/>
      </c>
      <c r="AA19" s="29" t="str">
        <f t="shared" si="2"/>
        <v/>
      </c>
      <c r="AB19" s="26"/>
      <c r="AC19" s="117"/>
      <c r="AD19" s="41"/>
    </row>
    <row r="20" ht="15" customHeight="1" spans="1:30">
      <c r="A20" s="25"/>
      <c r="B20" s="26"/>
      <c r="C20" s="26"/>
      <c r="D20" s="26"/>
      <c r="E20" s="117"/>
      <c r="F20" s="117"/>
      <c r="G20" s="25"/>
      <c r="H20" s="174"/>
      <c r="I20" s="174"/>
      <c r="J20" s="174"/>
      <c r="K20" s="174"/>
      <c r="L20" s="174"/>
      <c r="M20" s="174"/>
      <c r="N20" s="174"/>
      <c r="O20" s="174"/>
      <c r="P20" s="117"/>
      <c r="Q20" s="174"/>
      <c r="R20" s="27"/>
      <c r="S20" s="102"/>
      <c r="T20" s="31"/>
      <c r="U20" s="29"/>
      <c r="V20" s="29"/>
      <c r="W20" s="28"/>
      <c r="X20" s="31"/>
      <c r="Y20" s="29"/>
      <c r="Z20" s="29" t="str">
        <f t="shared" si="1"/>
        <v/>
      </c>
      <c r="AA20" s="29" t="str">
        <f t="shared" si="2"/>
        <v/>
      </c>
      <c r="AB20" s="26"/>
      <c r="AC20" s="117"/>
      <c r="AD20" s="41"/>
    </row>
    <row r="21" ht="15" customHeight="1" spans="1:30">
      <c r="A21" s="25"/>
      <c r="B21" s="26"/>
      <c r="C21" s="26"/>
      <c r="D21" s="26"/>
      <c r="E21" s="117"/>
      <c r="F21" s="117"/>
      <c r="G21" s="25"/>
      <c r="H21" s="174"/>
      <c r="I21" s="174"/>
      <c r="J21" s="174"/>
      <c r="K21" s="174"/>
      <c r="L21" s="174"/>
      <c r="M21" s="174"/>
      <c r="N21" s="174"/>
      <c r="O21" s="174"/>
      <c r="P21" s="117"/>
      <c r="Q21" s="174"/>
      <c r="R21" s="27"/>
      <c r="S21" s="102"/>
      <c r="T21" s="31"/>
      <c r="U21" s="29"/>
      <c r="V21" s="29"/>
      <c r="W21" s="28"/>
      <c r="X21" s="31"/>
      <c r="Y21" s="29"/>
      <c r="Z21" s="29" t="str">
        <f t="shared" si="1"/>
        <v/>
      </c>
      <c r="AA21" s="29" t="str">
        <f t="shared" si="2"/>
        <v/>
      </c>
      <c r="AB21" s="26"/>
      <c r="AC21" s="117"/>
      <c r="AD21" s="41"/>
    </row>
    <row r="22" ht="15" customHeight="1" spans="1:30">
      <c r="A22" s="25"/>
      <c r="B22" s="26"/>
      <c r="C22" s="26"/>
      <c r="D22" s="26"/>
      <c r="E22" s="117"/>
      <c r="F22" s="117"/>
      <c r="G22" s="25"/>
      <c r="H22" s="174"/>
      <c r="I22" s="174"/>
      <c r="J22" s="174"/>
      <c r="K22" s="174"/>
      <c r="L22" s="174"/>
      <c r="M22" s="174"/>
      <c r="N22" s="174"/>
      <c r="O22" s="174"/>
      <c r="P22" s="117"/>
      <c r="Q22" s="174"/>
      <c r="R22" s="27"/>
      <c r="S22" s="102"/>
      <c r="T22" s="31"/>
      <c r="U22" s="29"/>
      <c r="V22" s="29"/>
      <c r="W22" s="28"/>
      <c r="X22" s="31"/>
      <c r="Y22" s="29"/>
      <c r="Z22" s="29" t="str">
        <f t="shared" si="1"/>
        <v/>
      </c>
      <c r="AA22" s="29" t="str">
        <f t="shared" si="2"/>
        <v/>
      </c>
      <c r="AB22" s="26"/>
      <c r="AC22" s="117"/>
      <c r="AD22" s="41"/>
    </row>
    <row r="23" ht="15" customHeight="1" spans="1:30">
      <c r="A23" s="25"/>
      <c r="B23" s="26"/>
      <c r="C23" s="26"/>
      <c r="D23" s="26"/>
      <c r="E23" s="117"/>
      <c r="F23" s="117"/>
      <c r="G23" s="25"/>
      <c r="H23" s="174"/>
      <c r="I23" s="174"/>
      <c r="J23" s="174"/>
      <c r="K23" s="174"/>
      <c r="L23" s="174"/>
      <c r="M23" s="174"/>
      <c r="N23" s="174"/>
      <c r="O23" s="174"/>
      <c r="P23" s="117"/>
      <c r="Q23" s="174"/>
      <c r="R23" s="27"/>
      <c r="S23" s="102"/>
      <c r="T23" s="31"/>
      <c r="U23" s="29"/>
      <c r="V23" s="29"/>
      <c r="W23" s="28"/>
      <c r="X23" s="31"/>
      <c r="Y23" s="29"/>
      <c r="Z23" s="29" t="str">
        <f t="shared" si="1"/>
        <v/>
      </c>
      <c r="AA23" s="29" t="str">
        <f t="shared" si="2"/>
        <v/>
      </c>
      <c r="AB23" s="26"/>
      <c r="AC23" s="117"/>
      <c r="AD23" s="41"/>
    </row>
    <row r="24" ht="15" customHeight="1" spans="1:30">
      <c r="A24" s="25"/>
      <c r="B24" s="26"/>
      <c r="C24" s="26"/>
      <c r="D24" s="26"/>
      <c r="E24" s="117"/>
      <c r="F24" s="117"/>
      <c r="G24" s="25"/>
      <c r="H24" s="174"/>
      <c r="I24" s="174"/>
      <c r="J24" s="174"/>
      <c r="K24" s="174"/>
      <c r="L24" s="174"/>
      <c r="M24" s="174"/>
      <c r="N24" s="174"/>
      <c r="O24" s="174"/>
      <c r="P24" s="117"/>
      <c r="Q24" s="174"/>
      <c r="R24" s="27"/>
      <c r="S24" s="102"/>
      <c r="T24" s="31"/>
      <c r="U24" s="29" t="str">
        <f t="shared" si="0"/>
        <v/>
      </c>
      <c r="V24" s="29"/>
      <c r="W24" s="28"/>
      <c r="X24" s="31"/>
      <c r="Y24" s="29"/>
      <c r="Z24" s="29" t="str">
        <f t="shared" si="1"/>
        <v/>
      </c>
      <c r="AA24" s="29" t="str">
        <f t="shared" si="2"/>
        <v/>
      </c>
      <c r="AB24" s="26"/>
      <c r="AC24" s="117"/>
      <c r="AD24" s="41"/>
    </row>
    <row r="25" ht="15" customHeight="1" spans="1:30">
      <c r="A25" s="25"/>
      <c r="B25" s="26"/>
      <c r="C25" s="26"/>
      <c r="D25" s="26"/>
      <c r="E25" s="117"/>
      <c r="F25" s="117"/>
      <c r="G25" s="25"/>
      <c r="H25" s="174"/>
      <c r="I25" s="174"/>
      <c r="J25" s="174"/>
      <c r="K25" s="174"/>
      <c r="L25" s="174"/>
      <c r="M25" s="174"/>
      <c r="N25" s="174"/>
      <c r="O25" s="174"/>
      <c r="P25" s="117"/>
      <c r="Q25" s="174"/>
      <c r="R25" s="27"/>
      <c r="S25" s="102"/>
      <c r="T25" s="31"/>
      <c r="U25" s="29" t="str">
        <f t="shared" si="0"/>
        <v/>
      </c>
      <c r="V25" s="29"/>
      <c r="W25" s="28"/>
      <c r="X25" s="31"/>
      <c r="Y25" s="29"/>
      <c r="Z25" s="29" t="str">
        <f t="shared" si="1"/>
        <v/>
      </c>
      <c r="AA25" s="29" t="str">
        <f t="shared" si="2"/>
        <v/>
      </c>
      <c r="AB25" s="26"/>
      <c r="AC25" s="117"/>
      <c r="AD25" s="41"/>
    </row>
    <row r="26" ht="15" customHeight="1" spans="1:30">
      <c r="A26" s="25"/>
      <c r="B26" s="26"/>
      <c r="C26" s="26"/>
      <c r="D26" s="26"/>
      <c r="E26" s="117"/>
      <c r="F26" s="117"/>
      <c r="G26" s="25"/>
      <c r="H26" s="174"/>
      <c r="I26" s="174"/>
      <c r="J26" s="174"/>
      <c r="K26" s="174"/>
      <c r="L26" s="174"/>
      <c r="M26" s="174"/>
      <c r="N26" s="174"/>
      <c r="O26" s="174"/>
      <c r="P26" s="117"/>
      <c r="Q26" s="174"/>
      <c r="R26" s="27"/>
      <c r="S26" s="102"/>
      <c r="T26" s="31"/>
      <c r="U26" s="29" t="str">
        <f t="shared" si="0"/>
        <v/>
      </c>
      <c r="V26" s="29"/>
      <c r="W26" s="28"/>
      <c r="X26" s="31"/>
      <c r="Y26" s="29"/>
      <c r="Z26" s="29" t="str">
        <f t="shared" si="1"/>
        <v/>
      </c>
      <c r="AA26" s="29" t="str">
        <f t="shared" si="2"/>
        <v/>
      </c>
      <c r="AB26" s="26"/>
      <c r="AC26" s="117"/>
      <c r="AD26" s="41"/>
    </row>
    <row r="27" ht="15" customHeight="1" spans="1:30">
      <c r="A27" s="25"/>
      <c r="B27" s="26"/>
      <c r="C27" s="26"/>
      <c r="D27" s="26"/>
      <c r="E27" s="117"/>
      <c r="F27" s="117"/>
      <c r="G27" s="25"/>
      <c r="H27" s="174"/>
      <c r="I27" s="174"/>
      <c r="J27" s="174"/>
      <c r="K27" s="174"/>
      <c r="L27" s="174"/>
      <c r="M27" s="174"/>
      <c r="N27" s="174"/>
      <c r="O27" s="174"/>
      <c r="P27" s="117"/>
      <c r="Q27" s="174"/>
      <c r="R27" s="27"/>
      <c r="S27" s="102"/>
      <c r="T27" s="31"/>
      <c r="U27" s="29" t="str">
        <f t="shared" si="0"/>
        <v/>
      </c>
      <c r="V27" s="29"/>
      <c r="W27" s="28"/>
      <c r="X27" s="31"/>
      <c r="Y27" s="29"/>
      <c r="Z27" s="29" t="str">
        <f t="shared" si="1"/>
        <v/>
      </c>
      <c r="AA27" s="29" t="str">
        <f t="shared" si="2"/>
        <v/>
      </c>
      <c r="AB27" s="26"/>
      <c r="AC27" s="117"/>
      <c r="AD27" s="41"/>
    </row>
    <row r="28" ht="15" customHeight="1" spans="1:30">
      <c r="A28" s="25"/>
      <c r="B28" s="26"/>
      <c r="C28" s="26"/>
      <c r="D28" s="26"/>
      <c r="E28" s="117"/>
      <c r="F28" s="117"/>
      <c r="G28" s="25"/>
      <c r="H28" s="174"/>
      <c r="I28" s="174"/>
      <c r="J28" s="174"/>
      <c r="K28" s="174"/>
      <c r="L28" s="174"/>
      <c r="M28" s="174"/>
      <c r="N28" s="174"/>
      <c r="O28" s="174"/>
      <c r="P28" s="117"/>
      <c r="Q28" s="174"/>
      <c r="R28" s="27"/>
      <c r="S28" s="102"/>
      <c r="T28" s="31"/>
      <c r="U28" s="29" t="str">
        <f t="shared" si="0"/>
        <v/>
      </c>
      <c r="V28" s="29"/>
      <c r="W28" s="28"/>
      <c r="X28" s="31"/>
      <c r="Y28" s="29"/>
      <c r="Z28" s="29" t="str">
        <f t="shared" si="1"/>
        <v/>
      </c>
      <c r="AA28" s="29" t="str">
        <f t="shared" si="2"/>
        <v/>
      </c>
      <c r="AB28" s="26"/>
      <c r="AC28" s="117"/>
      <c r="AD28" s="41"/>
    </row>
    <row r="29" ht="15" customHeight="1" spans="1:30">
      <c r="A29" s="42"/>
      <c r="B29" s="190"/>
      <c r="C29" s="190"/>
      <c r="D29" s="26"/>
      <c r="E29" s="117"/>
      <c r="F29" s="117"/>
      <c r="G29" s="25"/>
      <c r="H29" s="174"/>
      <c r="I29" s="174"/>
      <c r="J29" s="174"/>
      <c r="K29" s="174"/>
      <c r="L29" s="174"/>
      <c r="M29" s="174"/>
      <c r="N29" s="174"/>
      <c r="O29" s="174"/>
      <c r="P29" s="117"/>
      <c r="Q29" s="174"/>
      <c r="R29" s="27"/>
      <c r="S29" s="102"/>
      <c r="T29" s="31"/>
      <c r="U29" s="29" t="str">
        <f t="shared" si="0"/>
        <v/>
      </c>
      <c r="V29" s="37"/>
      <c r="W29" s="37"/>
      <c r="X29" s="31"/>
      <c r="Y29" s="37"/>
      <c r="Z29" s="29" t="str">
        <f t="shared" si="1"/>
        <v/>
      </c>
      <c r="AA29" s="29" t="str">
        <f t="shared" si="2"/>
        <v/>
      </c>
      <c r="AB29" s="26"/>
      <c r="AC29" s="117"/>
      <c r="AD29" s="41"/>
    </row>
    <row r="30" ht="15" customHeight="1" spans="1:30">
      <c r="A30" s="41"/>
      <c r="B30" s="41"/>
      <c r="C30" s="41"/>
      <c r="D30" s="26"/>
      <c r="E30" s="117"/>
      <c r="F30" s="117"/>
      <c r="G30" s="25"/>
      <c r="H30" s="174"/>
      <c r="I30" s="174"/>
      <c r="J30" s="174"/>
      <c r="K30" s="174"/>
      <c r="L30" s="174"/>
      <c r="M30" s="174"/>
      <c r="N30" s="174"/>
      <c r="O30" s="174"/>
      <c r="P30" s="117"/>
      <c r="Q30" s="174"/>
      <c r="R30" s="27"/>
      <c r="S30" s="102"/>
      <c r="T30" s="31"/>
      <c r="U30" s="29"/>
      <c r="V30" s="29"/>
      <c r="W30" s="28"/>
      <c r="X30" s="31"/>
      <c r="Y30" s="29"/>
      <c r="Z30" s="29" t="str">
        <f t="shared" si="1"/>
        <v/>
      </c>
      <c r="AA30" s="29" t="str">
        <f t="shared" si="2"/>
        <v/>
      </c>
      <c r="AB30" s="26"/>
      <c r="AC30" s="117"/>
      <c r="AD30" s="41"/>
    </row>
    <row r="31" s="14" customFormat="1" ht="15" customHeight="1" spans="1:30">
      <c r="A31" s="32" t="s">
        <v>900</v>
      </c>
      <c r="B31" s="123"/>
      <c r="C31" s="33"/>
      <c r="D31" s="33"/>
      <c r="E31" s="176"/>
      <c r="F31" s="176"/>
      <c r="G31" s="22"/>
      <c r="H31" s="119"/>
      <c r="I31" s="119"/>
      <c r="J31" s="119"/>
      <c r="K31" s="119"/>
      <c r="L31" s="119"/>
      <c r="M31" s="119"/>
      <c r="N31" s="119"/>
      <c r="O31" s="119"/>
      <c r="P31" s="119"/>
      <c r="Q31" s="119"/>
      <c r="R31" s="34"/>
      <c r="S31" s="88"/>
      <c r="T31" s="42"/>
      <c r="U31" s="37"/>
      <c r="V31" s="37">
        <f>SUM(V9:V30)</f>
        <v>0</v>
      </c>
      <c r="W31" s="37">
        <f t="shared" ref="W31:Y31" si="3">SUM(W9:W30)</f>
        <v>0</v>
      </c>
      <c r="X31" s="37">
        <f t="shared" si="3"/>
        <v>0</v>
      </c>
      <c r="Y31" s="37">
        <f t="shared" si="3"/>
        <v>0</v>
      </c>
      <c r="Z31" s="37" t="str">
        <f t="shared" si="1"/>
        <v/>
      </c>
      <c r="AA31" s="37" t="str">
        <f t="shared" si="2"/>
        <v/>
      </c>
      <c r="AB31" s="104"/>
      <c r="AC31" s="118"/>
      <c r="AD31" s="42"/>
    </row>
    <row r="32" ht="15" customHeight="1"/>
  </sheetData>
  <mergeCells count="34">
    <mergeCell ref="A2:AB2"/>
    <mergeCell ref="A3:AB3"/>
    <mergeCell ref="A4:AB4"/>
    <mergeCell ref="A31:C31"/>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s>
  <hyperlinks>
    <hyperlink ref="A1" location="索引目录!D34" display="返回索引页"/>
    <hyperlink ref="B1" location="投资性房地产汇总表!B10"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S30"/>
  <sheetViews>
    <sheetView zoomScale="90" zoomScaleNormal="90" workbookViewId="0">
      <pane ySplit="7" topLeftCell="A17" activePane="bottomLeft" state="frozen"/>
      <selection/>
      <selection pane="bottomLeft" activeCell="G27" sqref="G27"/>
    </sheetView>
  </sheetViews>
  <sheetFormatPr defaultColWidth="9" defaultRowHeight="15.75" customHeight="1"/>
  <cols>
    <col min="1" max="1" width="7.625" style="15" customWidth="1"/>
    <col min="2" max="2" width="8.625" style="15" customWidth="1"/>
    <col min="3" max="3" width="9.625" style="15" customWidth="1"/>
    <col min="4" max="4" width="4.75" style="15" customWidth="1"/>
    <col min="5" max="5" width="10.5" style="15" customWidth="1"/>
    <col min="6" max="6" width="7.75" style="15" customWidth="1"/>
    <col min="7" max="8" width="5.25" style="15" customWidth="1"/>
    <col min="9" max="10" width="5.125" style="15" customWidth="1"/>
    <col min="11" max="11" width="8" style="15" customWidth="1"/>
    <col min="12" max="12" width="8.5" style="15" customWidth="1"/>
    <col min="13" max="13" width="11.25" style="15" hidden="1" customWidth="1" outlineLevel="1"/>
    <col min="14" max="14" width="9.25" style="15" customWidth="1" collapsed="1"/>
    <col min="15" max="15" width="9.25" style="15" customWidth="1"/>
    <col min="16" max="16" width="7.25" style="15" customWidth="1"/>
    <col min="17" max="17" width="8.125" style="15" customWidth="1"/>
    <col min="18" max="18" width="7.625" style="15" customWidth="1"/>
    <col min="19" max="19" width="13.125" style="15" hidden="1" customWidth="1" outlineLevel="1"/>
    <col min="20" max="20" width="9" style="15" collapsed="1"/>
    <col min="21" max="16384" width="9" style="15"/>
  </cols>
  <sheetData>
    <row r="1" s="85" customFormat="1" ht="11.25" spans="1:18">
      <c r="A1" s="90" t="s">
        <v>288</v>
      </c>
      <c r="B1" s="86" t="s">
        <v>289</v>
      </c>
      <c r="C1" s="87"/>
      <c r="D1" s="87"/>
      <c r="E1" s="87"/>
      <c r="F1" s="87"/>
      <c r="G1" s="87"/>
      <c r="H1" s="87"/>
      <c r="I1" s="87"/>
      <c r="J1" s="87"/>
      <c r="K1" s="87"/>
      <c r="L1" s="87"/>
      <c r="M1" s="87"/>
      <c r="N1" s="87"/>
      <c r="O1" s="87"/>
      <c r="P1" s="87"/>
      <c r="Q1" s="87"/>
      <c r="R1" s="87"/>
    </row>
    <row r="2" s="12" customFormat="1" ht="30" customHeight="1" spans="1:18">
      <c r="A2" s="19" t="s">
        <v>901</v>
      </c>
      <c r="B2" s="19"/>
      <c r="C2" s="19"/>
      <c r="D2" s="19"/>
      <c r="E2" s="19"/>
      <c r="F2" s="19"/>
      <c r="G2" s="19"/>
      <c r="H2" s="19"/>
      <c r="I2" s="19"/>
      <c r="J2" s="19"/>
      <c r="K2" s="19"/>
      <c r="L2" s="19"/>
      <c r="M2" s="19"/>
      <c r="N2" s="19"/>
      <c r="O2" s="19"/>
      <c r="P2" s="19"/>
      <c r="Q2" s="19"/>
      <c r="R2" s="19"/>
    </row>
    <row r="3" s="12" customFormat="1" ht="15" customHeight="1" spans="1:18">
      <c r="A3" s="183" t="s">
        <v>871</v>
      </c>
      <c r="B3" s="183"/>
      <c r="C3" s="183"/>
      <c r="D3" s="183"/>
      <c r="E3" s="183"/>
      <c r="F3" s="183"/>
      <c r="G3" s="183"/>
      <c r="H3" s="183"/>
      <c r="I3" s="183"/>
      <c r="J3" s="183"/>
      <c r="K3" s="183"/>
      <c r="L3" s="183"/>
      <c r="M3" s="183"/>
      <c r="N3" s="183"/>
      <c r="O3" s="183"/>
      <c r="P3" s="183"/>
      <c r="Q3" s="183"/>
      <c r="R3" s="183"/>
    </row>
    <row r="4" ht="15" customHeight="1" spans="1:18">
      <c r="A4" s="20" t="str">
        <f>CONCATENATE(封面!D9,封面!F9,封面!G9,封面!H9,封面!I9,封面!J9,封面!K9)</f>
        <v>评估基准日：2024年9月30日</v>
      </c>
      <c r="B4" s="20"/>
      <c r="C4" s="20"/>
      <c r="D4" s="20"/>
      <c r="E4" s="20"/>
      <c r="F4" s="20"/>
      <c r="G4" s="20"/>
      <c r="H4" s="20"/>
      <c r="I4" s="20"/>
      <c r="J4" s="20"/>
      <c r="K4" s="20"/>
      <c r="L4" s="20"/>
      <c r="M4" s="20"/>
      <c r="N4" s="20"/>
      <c r="O4" s="20"/>
      <c r="P4" s="20"/>
      <c r="Q4" s="20"/>
      <c r="R4" s="20"/>
    </row>
    <row r="5" ht="15" customHeight="1" spans="1:18">
      <c r="A5" s="20"/>
      <c r="B5" s="20"/>
      <c r="C5" s="20"/>
      <c r="D5" s="20"/>
      <c r="E5" s="20"/>
      <c r="F5" s="20"/>
      <c r="G5" s="20"/>
      <c r="H5" s="20"/>
      <c r="I5" s="20"/>
      <c r="J5" s="20"/>
      <c r="K5" s="38"/>
      <c r="L5" s="38"/>
      <c r="M5" s="38"/>
      <c r="N5" s="38"/>
      <c r="O5" s="38"/>
      <c r="P5" s="38"/>
      <c r="Q5" s="38"/>
      <c r="R5" s="47" t="s">
        <v>902</v>
      </c>
    </row>
    <row r="6" ht="15" customHeight="1" spans="1:18">
      <c r="A6" s="21" t="str">
        <f>封面!D7&amp;封面!F7</f>
        <v>被评估单位：杭州宏逸柳溪旅游发展有限公司</v>
      </c>
      <c r="R6" s="40" t="s">
        <v>292</v>
      </c>
    </row>
    <row r="7" s="91" customFormat="1" ht="24" spans="1:19">
      <c r="A7" s="53" t="s">
        <v>293</v>
      </c>
      <c r="B7" s="53" t="s">
        <v>903</v>
      </c>
      <c r="C7" s="107" t="s">
        <v>904</v>
      </c>
      <c r="D7" s="107" t="s">
        <v>905</v>
      </c>
      <c r="E7" s="53" t="s">
        <v>906</v>
      </c>
      <c r="F7" s="53" t="s">
        <v>907</v>
      </c>
      <c r="G7" s="53" t="s">
        <v>908</v>
      </c>
      <c r="H7" s="53" t="s">
        <v>909</v>
      </c>
      <c r="I7" s="53" t="s">
        <v>910</v>
      </c>
      <c r="J7" s="53" t="s">
        <v>911</v>
      </c>
      <c r="K7" s="53" t="s">
        <v>912</v>
      </c>
      <c r="L7" s="53" t="s">
        <v>804</v>
      </c>
      <c r="M7" s="93" t="s">
        <v>298</v>
      </c>
      <c r="N7" s="24" t="s">
        <v>299</v>
      </c>
      <c r="O7" s="53" t="s">
        <v>300</v>
      </c>
      <c r="P7" s="53" t="s">
        <v>301</v>
      </c>
      <c r="Q7" s="53" t="s">
        <v>302</v>
      </c>
      <c r="R7" s="53" t="s">
        <v>303</v>
      </c>
      <c r="S7" s="22" t="s">
        <v>894</v>
      </c>
    </row>
    <row r="8" s="14" customFormat="1" ht="15" customHeight="1" spans="1:19">
      <c r="A8" s="25"/>
      <c r="B8" s="26"/>
      <c r="C8" s="108"/>
      <c r="D8" s="108"/>
      <c r="E8" s="26"/>
      <c r="F8" s="27"/>
      <c r="G8" s="26"/>
      <c r="H8" s="25"/>
      <c r="I8" s="25"/>
      <c r="J8" s="25"/>
      <c r="K8" s="29"/>
      <c r="L8" s="29"/>
      <c r="M8" s="28"/>
      <c r="N8" s="31"/>
      <c r="O8" s="29"/>
      <c r="P8" s="31" t="str">
        <f>IF(OR(AND(N8=0,O8=0),O8=0),"",O8-N8)</f>
        <v/>
      </c>
      <c r="Q8" s="68" t="str">
        <f>IF(ISERROR(P8/N8),"",P8/ABS(N8)*100)</f>
        <v/>
      </c>
      <c r="R8" s="41"/>
      <c r="S8" s="42"/>
    </row>
    <row r="9" ht="15" customHeight="1" spans="1:19">
      <c r="A9" s="25"/>
      <c r="B9" s="26"/>
      <c r="C9" s="108"/>
      <c r="D9" s="108"/>
      <c r="E9" s="26"/>
      <c r="F9" s="27"/>
      <c r="G9" s="25"/>
      <c r="H9" s="25"/>
      <c r="I9" s="25"/>
      <c r="J9" s="25"/>
      <c r="K9" s="29"/>
      <c r="L9" s="29"/>
      <c r="M9" s="28"/>
      <c r="N9" s="31"/>
      <c r="O9" s="29"/>
      <c r="P9" s="29" t="str">
        <f t="shared" ref="P9:P30" si="0">IF(OR(AND(N9=0,O9=0),O9=0),"",O9-N9)</f>
        <v/>
      </c>
      <c r="Q9" s="29" t="str">
        <f t="shared" ref="Q9:Q30" si="1">IF(ISERROR(P9/N9),"",P9/ABS(N9)*100)</f>
        <v/>
      </c>
      <c r="R9" s="41"/>
      <c r="S9" s="41"/>
    </row>
    <row r="10" ht="15" customHeight="1" spans="1:19">
      <c r="A10" s="25"/>
      <c r="B10" s="26"/>
      <c r="C10" s="108"/>
      <c r="D10" s="108"/>
      <c r="E10" s="26"/>
      <c r="F10" s="27"/>
      <c r="G10" s="25"/>
      <c r="H10" s="25"/>
      <c r="I10" s="25"/>
      <c r="J10" s="25"/>
      <c r="K10" s="29"/>
      <c r="L10" s="29"/>
      <c r="M10" s="28"/>
      <c r="N10" s="31"/>
      <c r="O10" s="29"/>
      <c r="P10" s="29" t="str">
        <f t="shared" si="0"/>
        <v/>
      </c>
      <c r="Q10" s="29" t="str">
        <f t="shared" si="1"/>
        <v/>
      </c>
      <c r="R10" s="41"/>
      <c r="S10" s="41"/>
    </row>
    <row r="11" ht="15" customHeight="1" spans="1:19">
      <c r="A11" s="25"/>
      <c r="B11" s="26"/>
      <c r="C11" s="108"/>
      <c r="D11" s="108"/>
      <c r="E11" s="26"/>
      <c r="F11" s="27"/>
      <c r="G11" s="25"/>
      <c r="H11" s="25"/>
      <c r="I11" s="25"/>
      <c r="J11" s="25"/>
      <c r="K11" s="29"/>
      <c r="L11" s="29"/>
      <c r="M11" s="28"/>
      <c r="N11" s="31"/>
      <c r="O11" s="29"/>
      <c r="P11" s="29" t="str">
        <f t="shared" si="0"/>
        <v/>
      </c>
      <c r="Q11" s="29" t="str">
        <f t="shared" si="1"/>
        <v/>
      </c>
      <c r="R11" s="41"/>
      <c r="S11" s="41"/>
    </row>
    <row r="12" ht="15" customHeight="1" spans="1:19">
      <c r="A12" s="25"/>
      <c r="B12" s="26"/>
      <c r="C12" s="108"/>
      <c r="D12" s="108"/>
      <c r="E12" s="26"/>
      <c r="F12" s="27"/>
      <c r="G12" s="25"/>
      <c r="H12" s="25"/>
      <c r="I12" s="25"/>
      <c r="J12" s="25"/>
      <c r="K12" s="29"/>
      <c r="L12" s="29"/>
      <c r="M12" s="28"/>
      <c r="N12" s="31"/>
      <c r="O12" s="29"/>
      <c r="P12" s="29" t="str">
        <f t="shared" si="0"/>
        <v/>
      </c>
      <c r="Q12" s="29" t="str">
        <f t="shared" si="1"/>
        <v/>
      </c>
      <c r="R12" s="41"/>
      <c r="S12" s="41"/>
    </row>
    <row r="13" ht="15" customHeight="1" spans="1:19">
      <c r="A13" s="25"/>
      <c r="B13" s="26"/>
      <c r="C13" s="108"/>
      <c r="D13" s="108"/>
      <c r="E13" s="26"/>
      <c r="F13" s="27"/>
      <c r="G13" s="25"/>
      <c r="H13" s="25"/>
      <c r="I13" s="25"/>
      <c r="J13" s="25"/>
      <c r="K13" s="29"/>
      <c r="L13" s="29"/>
      <c r="M13" s="28"/>
      <c r="N13" s="31"/>
      <c r="O13" s="29"/>
      <c r="P13" s="29" t="str">
        <f t="shared" si="0"/>
        <v/>
      </c>
      <c r="Q13" s="29" t="str">
        <f t="shared" si="1"/>
        <v/>
      </c>
      <c r="R13" s="41"/>
      <c r="S13" s="41"/>
    </row>
    <row r="14" ht="15" customHeight="1" spans="1:19">
      <c r="A14" s="25"/>
      <c r="B14" s="26"/>
      <c r="C14" s="108"/>
      <c r="D14" s="108"/>
      <c r="E14" s="26"/>
      <c r="F14" s="27"/>
      <c r="G14" s="25"/>
      <c r="H14" s="25"/>
      <c r="I14" s="25"/>
      <c r="J14" s="25"/>
      <c r="K14" s="29"/>
      <c r="L14" s="29"/>
      <c r="M14" s="28"/>
      <c r="N14" s="31"/>
      <c r="O14" s="29"/>
      <c r="P14" s="29" t="str">
        <f t="shared" si="0"/>
        <v/>
      </c>
      <c r="Q14" s="29" t="str">
        <f t="shared" si="1"/>
        <v/>
      </c>
      <c r="R14" s="41"/>
      <c r="S14" s="41"/>
    </row>
    <row r="15" ht="15" customHeight="1" spans="1:19">
      <c r="A15" s="25"/>
      <c r="B15" s="26"/>
      <c r="C15" s="108"/>
      <c r="D15" s="108"/>
      <c r="E15" s="26"/>
      <c r="F15" s="27"/>
      <c r="G15" s="25"/>
      <c r="H15" s="25"/>
      <c r="I15" s="25"/>
      <c r="J15" s="25"/>
      <c r="K15" s="29"/>
      <c r="L15" s="29"/>
      <c r="M15" s="28"/>
      <c r="N15" s="31"/>
      <c r="O15" s="29"/>
      <c r="P15" s="29" t="str">
        <f t="shared" si="0"/>
        <v/>
      </c>
      <c r="Q15" s="29" t="str">
        <f t="shared" si="1"/>
        <v/>
      </c>
      <c r="R15" s="41"/>
      <c r="S15" s="41"/>
    </row>
    <row r="16" ht="15" customHeight="1" spans="1:19">
      <c r="A16" s="25"/>
      <c r="B16" s="26"/>
      <c r="C16" s="108"/>
      <c r="D16" s="108"/>
      <c r="E16" s="26"/>
      <c r="F16" s="27"/>
      <c r="G16" s="25"/>
      <c r="H16" s="25"/>
      <c r="I16" s="25"/>
      <c r="J16" s="25"/>
      <c r="K16" s="29"/>
      <c r="L16" s="29"/>
      <c r="M16" s="28"/>
      <c r="N16" s="31"/>
      <c r="O16" s="29"/>
      <c r="P16" s="29" t="str">
        <f t="shared" si="0"/>
        <v/>
      </c>
      <c r="Q16" s="29" t="str">
        <f t="shared" si="1"/>
        <v/>
      </c>
      <c r="R16" s="41"/>
      <c r="S16" s="41"/>
    </row>
    <row r="17" ht="15" customHeight="1" spans="1:19">
      <c r="A17" s="25"/>
      <c r="B17" s="26"/>
      <c r="C17" s="108"/>
      <c r="D17" s="108"/>
      <c r="E17" s="26"/>
      <c r="F17" s="27"/>
      <c r="G17" s="25"/>
      <c r="H17" s="25"/>
      <c r="I17" s="25"/>
      <c r="J17" s="25"/>
      <c r="K17" s="29"/>
      <c r="L17" s="29"/>
      <c r="M17" s="28"/>
      <c r="N17" s="31"/>
      <c r="O17" s="29"/>
      <c r="P17" s="29" t="str">
        <f t="shared" si="0"/>
        <v/>
      </c>
      <c r="Q17" s="29" t="str">
        <f t="shared" si="1"/>
        <v/>
      </c>
      <c r="R17" s="41"/>
      <c r="S17" s="41"/>
    </row>
    <row r="18" ht="15" customHeight="1" spans="1:19">
      <c r="A18" s="25"/>
      <c r="B18" s="26"/>
      <c r="C18" s="108"/>
      <c r="D18" s="108"/>
      <c r="E18" s="26"/>
      <c r="F18" s="27"/>
      <c r="G18" s="25"/>
      <c r="H18" s="25"/>
      <c r="I18" s="25"/>
      <c r="J18" s="25"/>
      <c r="K18" s="29"/>
      <c r="L18" s="29"/>
      <c r="M18" s="28"/>
      <c r="N18" s="31"/>
      <c r="O18" s="29"/>
      <c r="P18" s="29" t="str">
        <f t="shared" si="0"/>
        <v/>
      </c>
      <c r="Q18" s="29" t="str">
        <f t="shared" si="1"/>
        <v/>
      </c>
      <c r="R18" s="41"/>
      <c r="S18" s="41"/>
    </row>
    <row r="19" ht="15" customHeight="1" spans="1:19">
      <c r="A19" s="25"/>
      <c r="B19" s="26"/>
      <c r="C19" s="108"/>
      <c r="D19" s="108"/>
      <c r="E19" s="26"/>
      <c r="F19" s="27"/>
      <c r="G19" s="25"/>
      <c r="H19" s="25"/>
      <c r="I19" s="25"/>
      <c r="J19" s="25"/>
      <c r="K19" s="29"/>
      <c r="L19" s="29"/>
      <c r="M19" s="28"/>
      <c r="N19" s="31"/>
      <c r="O19" s="29"/>
      <c r="P19" s="29" t="str">
        <f t="shared" si="0"/>
        <v/>
      </c>
      <c r="Q19" s="29" t="str">
        <f t="shared" si="1"/>
        <v/>
      </c>
      <c r="R19" s="41"/>
      <c r="S19" s="41"/>
    </row>
    <row r="20" ht="15" customHeight="1" spans="1:19">
      <c r="A20" s="25"/>
      <c r="B20" s="26"/>
      <c r="C20" s="108"/>
      <c r="D20" s="108"/>
      <c r="E20" s="26"/>
      <c r="F20" s="27"/>
      <c r="G20" s="25"/>
      <c r="H20" s="25"/>
      <c r="I20" s="25"/>
      <c r="J20" s="25"/>
      <c r="K20" s="29"/>
      <c r="L20" s="29"/>
      <c r="M20" s="28"/>
      <c r="N20" s="31"/>
      <c r="O20" s="29"/>
      <c r="P20" s="29" t="str">
        <f t="shared" si="0"/>
        <v/>
      </c>
      <c r="Q20" s="29" t="str">
        <f t="shared" si="1"/>
        <v/>
      </c>
      <c r="R20" s="41"/>
      <c r="S20" s="41"/>
    </row>
    <row r="21" ht="15" customHeight="1" spans="1:19">
      <c r="A21" s="25"/>
      <c r="B21" s="26"/>
      <c r="C21" s="108"/>
      <c r="D21" s="108"/>
      <c r="E21" s="26"/>
      <c r="F21" s="27"/>
      <c r="G21" s="25"/>
      <c r="H21" s="25"/>
      <c r="I21" s="25"/>
      <c r="J21" s="25"/>
      <c r="K21" s="29"/>
      <c r="L21" s="29"/>
      <c r="M21" s="28"/>
      <c r="N21" s="31"/>
      <c r="O21" s="29"/>
      <c r="P21" s="29" t="str">
        <f t="shared" si="0"/>
        <v/>
      </c>
      <c r="Q21" s="29" t="str">
        <f t="shared" si="1"/>
        <v/>
      </c>
      <c r="R21" s="41"/>
      <c r="S21" s="41"/>
    </row>
    <row r="22" ht="15" customHeight="1" spans="1:19">
      <c r="A22" s="25"/>
      <c r="B22" s="26"/>
      <c r="C22" s="108"/>
      <c r="D22" s="108"/>
      <c r="E22" s="26"/>
      <c r="F22" s="27"/>
      <c r="G22" s="25"/>
      <c r="H22" s="25"/>
      <c r="I22" s="25"/>
      <c r="J22" s="25"/>
      <c r="K22" s="29"/>
      <c r="L22" s="29"/>
      <c r="M22" s="28"/>
      <c r="N22" s="31"/>
      <c r="O22" s="29"/>
      <c r="P22" s="29" t="str">
        <f t="shared" si="0"/>
        <v/>
      </c>
      <c r="Q22" s="29" t="str">
        <f t="shared" si="1"/>
        <v/>
      </c>
      <c r="R22" s="41"/>
      <c r="S22" s="41"/>
    </row>
    <row r="23" ht="15" customHeight="1" spans="1:19">
      <c r="A23" s="25"/>
      <c r="B23" s="26"/>
      <c r="C23" s="108"/>
      <c r="D23" s="108"/>
      <c r="E23" s="26"/>
      <c r="F23" s="27"/>
      <c r="G23" s="25"/>
      <c r="H23" s="25"/>
      <c r="I23" s="25"/>
      <c r="J23" s="25"/>
      <c r="K23" s="29"/>
      <c r="L23" s="29"/>
      <c r="M23" s="28"/>
      <c r="N23" s="31"/>
      <c r="O23" s="29"/>
      <c r="P23" s="29" t="str">
        <f t="shared" si="0"/>
        <v/>
      </c>
      <c r="Q23" s="29" t="str">
        <f t="shared" si="1"/>
        <v/>
      </c>
      <c r="R23" s="41"/>
      <c r="S23" s="41"/>
    </row>
    <row r="24" ht="15" customHeight="1" spans="1:19">
      <c r="A24" s="25"/>
      <c r="B24" s="26"/>
      <c r="C24" s="108"/>
      <c r="D24" s="108"/>
      <c r="E24" s="26"/>
      <c r="F24" s="27"/>
      <c r="G24" s="25"/>
      <c r="H24" s="25"/>
      <c r="I24" s="25"/>
      <c r="J24" s="25"/>
      <c r="K24" s="29"/>
      <c r="L24" s="29"/>
      <c r="M24" s="28"/>
      <c r="N24" s="31"/>
      <c r="O24" s="29"/>
      <c r="P24" s="29" t="str">
        <f t="shared" si="0"/>
        <v/>
      </c>
      <c r="Q24" s="29" t="str">
        <f t="shared" si="1"/>
        <v/>
      </c>
      <c r="R24" s="41"/>
      <c r="S24" s="41"/>
    </row>
    <row r="25" ht="15" customHeight="1" spans="1:19">
      <c r="A25" s="25"/>
      <c r="B25" s="26"/>
      <c r="C25" s="108"/>
      <c r="D25" s="108"/>
      <c r="E25" s="26"/>
      <c r="F25" s="27"/>
      <c r="G25" s="25"/>
      <c r="H25" s="25"/>
      <c r="I25" s="25"/>
      <c r="J25" s="25"/>
      <c r="K25" s="29"/>
      <c r="L25" s="29"/>
      <c r="M25" s="28"/>
      <c r="N25" s="31"/>
      <c r="O25" s="29"/>
      <c r="P25" s="29" t="str">
        <f t="shared" si="0"/>
        <v/>
      </c>
      <c r="Q25" s="29" t="str">
        <f t="shared" si="1"/>
        <v/>
      </c>
      <c r="R25" s="41"/>
      <c r="S25" s="41"/>
    </row>
    <row r="26" ht="15" customHeight="1" spans="1:19">
      <c r="A26" s="25"/>
      <c r="B26" s="26"/>
      <c r="C26" s="108"/>
      <c r="D26" s="108"/>
      <c r="E26" s="26"/>
      <c r="F26" s="27"/>
      <c r="G26" s="25"/>
      <c r="H26" s="25"/>
      <c r="I26" s="25"/>
      <c r="J26" s="25"/>
      <c r="K26" s="29"/>
      <c r="L26" s="29"/>
      <c r="M26" s="28"/>
      <c r="N26" s="31"/>
      <c r="O26" s="29"/>
      <c r="P26" s="29" t="str">
        <f t="shared" si="0"/>
        <v/>
      </c>
      <c r="Q26" s="29" t="str">
        <f t="shared" si="1"/>
        <v/>
      </c>
      <c r="R26" s="41"/>
      <c r="S26" s="41"/>
    </row>
    <row r="27" ht="15" customHeight="1" spans="1:19">
      <c r="A27" s="25"/>
      <c r="B27" s="26"/>
      <c r="C27" s="108"/>
      <c r="D27" s="108"/>
      <c r="E27" s="26"/>
      <c r="F27" s="27"/>
      <c r="G27" s="25"/>
      <c r="H27" s="25"/>
      <c r="I27" s="25"/>
      <c r="J27" s="25"/>
      <c r="K27" s="29"/>
      <c r="L27" s="29"/>
      <c r="M27" s="28"/>
      <c r="N27" s="31"/>
      <c r="O27" s="29"/>
      <c r="P27" s="29" t="str">
        <f t="shared" si="0"/>
        <v/>
      </c>
      <c r="Q27" s="29" t="str">
        <f t="shared" si="1"/>
        <v/>
      </c>
      <c r="R27" s="41"/>
      <c r="S27" s="41"/>
    </row>
    <row r="28" ht="15" customHeight="1" spans="1:19">
      <c r="A28" s="98" t="s">
        <v>361</v>
      </c>
      <c r="B28" s="184"/>
      <c r="C28" s="185"/>
      <c r="D28" s="108"/>
      <c r="E28" s="26"/>
      <c r="F28" s="27"/>
      <c r="G28" s="25"/>
      <c r="H28" s="25"/>
      <c r="I28" s="25"/>
      <c r="J28" s="25"/>
      <c r="K28" s="29"/>
      <c r="L28" s="37">
        <f>SUM(L8:L27)</f>
        <v>0</v>
      </c>
      <c r="M28" s="35">
        <f>SUM(M8:M27)</f>
        <v>0</v>
      </c>
      <c r="N28" s="37">
        <f>SUM(N8:N27)</f>
        <v>0</v>
      </c>
      <c r="O28" s="37">
        <f>SUM(O8:O27)</f>
        <v>0</v>
      </c>
      <c r="P28" s="37" t="str">
        <f t="shared" si="0"/>
        <v/>
      </c>
      <c r="Q28" s="29" t="str">
        <f t="shared" si="1"/>
        <v/>
      </c>
      <c r="R28" s="41"/>
      <c r="S28" s="41"/>
    </row>
    <row r="29" s="14" customFormat="1" ht="15" customHeight="1" spans="1:19">
      <c r="A29" s="100" t="s">
        <v>403</v>
      </c>
      <c r="B29" s="186"/>
      <c r="C29" s="101"/>
      <c r="D29" s="187"/>
      <c r="E29" s="104"/>
      <c r="F29" s="34"/>
      <c r="G29" s="22"/>
      <c r="H29" s="22"/>
      <c r="I29" s="22"/>
      <c r="J29" s="22"/>
      <c r="K29" s="37"/>
      <c r="L29" s="29"/>
      <c r="M29" s="28"/>
      <c r="N29" s="31"/>
      <c r="O29" s="29"/>
      <c r="P29" s="29" t="str">
        <f t="shared" si="0"/>
        <v/>
      </c>
      <c r="Q29" s="29" t="str">
        <f t="shared" si="1"/>
        <v/>
      </c>
      <c r="R29" s="42"/>
      <c r="S29" s="42"/>
    </row>
    <row r="30" s="14" customFormat="1" ht="15" customHeight="1" spans="1:19">
      <c r="A30" s="104" t="s">
        <v>364</v>
      </c>
      <c r="B30" s="104"/>
      <c r="C30" s="104"/>
      <c r="D30" s="42"/>
      <c r="E30" s="42"/>
      <c r="F30" s="88"/>
      <c r="G30" s="22"/>
      <c r="H30" s="22"/>
      <c r="I30" s="22"/>
      <c r="J30" s="22"/>
      <c r="K30" s="37"/>
      <c r="L30" s="37">
        <f>L28-L29</f>
        <v>0</v>
      </c>
      <c r="M30" s="35">
        <f>M28-M29</f>
        <v>0</v>
      </c>
      <c r="N30" s="37">
        <f>N28-N29</f>
        <v>0</v>
      </c>
      <c r="O30" s="37">
        <f>O28-O29</f>
        <v>0</v>
      </c>
      <c r="P30" s="37" t="str">
        <f t="shared" si="0"/>
        <v/>
      </c>
      <c r="Q30" s="29" t="str">
        <f t="shared" si="1"/>
        <v/>
      </c>
      <c r="R30" s="42"/>
      <c r="S30" s="42"/>
    </row>
  </sheetData>
  <mergeCells count="6">
    <mergeCell ref="A2:R2"/>
    <mergeCell ref="A3:R3"/>
    <mergeCell ref="A4:R4"/>
    <mergeCell ref="A28:C28"/>
    <mergeCell ref="A29:C29"/>
    <mergeCell ref="A30:C30"/>
  </mergeCells>
  <hyperlinks>
    <hyperlink ref="B1" location="投资性房地产汇总表!B13" display="返回"/>
    <hyperlink ref="A1" location="索引目录!D34" display="返回索引页"/>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S30"/>
  <sheetViews>
    <sheetView zoomScale="90" zoomScaleNormal="90" workbookViewId="0">
      <pane ySplit="7" topLeftCell="A8" activePane="bottomLeft" state="frozen"/>
      <selection/>
      <selection pane="bottomLeft" activeCell="G27" sqref="G27"/>
    </sheetView>
  </sheetViews>
  <sheetFormatPr defaultColWidth="9" defaultRowHeight="15.75" customHeight="1"/>
  <cols>
    <col min="1" max="1" width="7.625" style="15" customWidth="1"/>
    <col min="2" max="2" width="8.625" style="15" customWidth="1"/>
    <col min="3" max="4" width="9.625" style="15" customWidth="1"/>
    <col min="5" max="5" width="10.5" style="15" customWidth="1"/>
    <col min="6" max="6" width="7.75" style="15" customWidth="1"/>
    <col min="7" max="8" width="5.25" style="15" customWidth="1"/>
    <col min="9" max="10" width="5.125" style="15" customWidth="1"/>
    <col min="11" max="11" width="8" style="15" customWidth="1"/>
    <col min="12" max="12" width="11.875" style="15" customWidth="1"/>
    <col min="13" max="13" width="11.25" style="15" hidden="1" customWidth="1" outlineLevel="1"/>
    <col min="14" max="14" width="9.25" style="15" customWidth="1" collapsed="1"/>
    <col min="15" max="15" width="9.25" style="15" customWidth="1"/>
    <col min="16" max="16" width="7.25" style="15" customWidth="1"/>
    <col min="17" max="17" width="8.25" style="15" customWidth="1"/>
    <col min="18" max="18" width="7.625" style="15" customWidth="1"/>
    <col min="19" max="19" width="13.125" style="15" hidden="1" customWidth="1" outlineLevel="1"/>
    <col min="20" max="20" width="9" style="15" collapsed="1"/>
    <col min="21" max="16384" width="9" style="15"/>
  </cols>
  <sheetData>
    <row r="1" s="85" customFormat="1" ht="11.25" spans="1:18">
      <c r="A1" s="90" t="s">
        <v>288</v>
      </c>
      <c r="B1" s="90" t="s">
        <v>269</v>
      </c>
      <c r="C1" s="87"/>
      <c r="D1" s="87"/>
      <c r="E1" s="87"/>
      <c r="F1" s="87"/>
      <c r="G1" s="87"/>
      <c r="H1" s="87"/>
      <c r="I1" s="87"/>
      <c r="J1" s="87"/>
      <c r="K1" s="87"/>
      <c r="L1" s="87"/>
      <c r="M1" s="87"/>
      <c r="N1" s="87"/>
      <c r="O1" s="87"/>
      <c r="P1" s="87"/>
      <c r="Q1" s="87"/>
      <c r="R1" s="87"/>
    </row>
    <row r="2" s="12" customFormat="1" ht="30" customHeight="1" spans="1:18">
      <c r="A2" s="19" t="s">
        <v>901</v>
      </c>
      <c r="B2" s="19"/>
      <c r="C2" s="19"/>
      <c r="D2" s="19"/>
      <c r="E2" s="19"/>
      <c r="F2" s="19"/>
      <c r="G2" s="19"/>
      <c r="H2" s="19"/>
      <c r="I2" s="19"/>
      <c r="J2" s="19"/>
      <c r="K2" s="19"/>
      <c r="L2" s="19"/>
      <c r="M2" s="19"/>
      <c r="N2" s="19"/>
      <c r="O2" s="19"/>
      <c r="P2" s="19"/>
      <c r="Q2" s="19"/>
      <c r="R2" s="19"/>
    </row>
    <row r="3" s="12" customFormat="1" ht="15" customHeight="1" spans="1:18">
      <c r="A3" s="183" t="s">
        <v>897</v>
      </c>
      <c r="B3" s="183"/>
      <c r="C3" s="183"/>
      <c r="D3" s="183"/>
      <c r="E3" s="183"/>
      <c r="F3" s="183"/>
      <c r="G3" s="183"/>
      <c r="H3" s="183"/>
      <c r="I3" s="183"/>
      <c r="J3" s="183"/>
      <c r="K3" s="183"/>
      <c r="L3" s="183"/>
      <c r="M3" s="183"/>
      <c r="N3" s="183"/>
      <c r="O3" s="183"/>
      <c r="P3" s="183"/>
      <c r="Q3" s="183"/>
      <c r="R3" s="183"/>
    </row>
    <row r="4" ht="15" customHeight="1" spans="1:18">
      <c r="A4" s="20" t="str">
        <f>CONCATENATE(封面!D9,封面!F9,封面!G9,封面!H9,封面!I9,封面!J9,封面!K9)</f>
        <v>评估基准日：2024年9月30日</v>
      </c>
      <c r="B4" s="20"/>
      <c r="C4" s="20"/>
      <c r="D4" s="20"/>
      <c r="E4" s="20"/>
      <c r="F4" s="20"/>
      <c r="G4" s="20"/>
      <c r="H4" s="20"/>
      <c r="I4" s="20"/>
      <c r="J4" s="20"/>
      <c r="K4" s="20"/>
      <c r="L4" s="20"/>
      <c r="M4" s="20"/>
      <c r="N4" s="20"/>
      <c r="O4" s="20"/>
      <c r="P4" s="20"/>
      <c r="Q4" s="20"/>
      <c r="R4" s="20"/>
    </row>
    <row r="5" ht="15" customHeight="1" spans="1:18">
      <c r="A5" s="20"/>
      <c r="B5" s="20"/>
      <c r="C5" s="20"/>
      <c r="D5" s="20"/>
      <c r="E5" s="20"/>
      <c r="F5" s="20"/>
      <c r="G5" s="20"/>
      <c r="H5" s="20"/>
      <c r="I5" s="20"/>
      <c r="J5" s="20"/>
      <c r="K5" s="38"/>
      <c r="L5" s="38"/>
      <c r="M5" s="38"/>
      <c r="N5" s="38"/>
      <c r="O5" s="38"/>
      <c r="P5" s="38"/>
      <c r="Q5" s="38"/>
      <c r="R5" s="39" t="s">
        <v>913</v>
      </c>
    </row>
    <row r="6" ht="15" customHeight="1" spans="1:18">
      <c r="A6" s="21" t="str">
        <f>封面!D7&amp;封面!F7</f>
        <v>被评估单位：杭州宏逸柳溪旅游发展有限公司</v>
      </c>
      <c r="R6" s="40" t="s">
        <v>292</v>
      </c>
    </row>
    <row r="7" s="91" customFormat="1" ht="24" spans="1:19">
      <c r="A7" s="53" t="s">
        <v>293</v>
      </c>
      <c r="B7" s="53" t="s">
        <v>903</v>
      </c>
      <c r="C7" s="107" t="s">
        <v>904</v>
      </c>
      <c r="D7" s="107" t="s">
        <v>905</v>
      </c>
      <c r="E7" s="53" t="s">
        <v>906</v>
      </c>
      <c r="F7" s="53" t="s">
        <v>907</v>
      </c>
      <c r="G7" s="53" t="s">
        <v>908</v>
      </c>
      <c r="H7" s="53" t="s">
        <v>909</v>
      </c>
      <c r="I7" s="53" t="s">
        <v>910</v>
      </c>
      <c r="J7" s="53" t="s">
        <v>911</v>
      </c>
      <c r="K7" s="53" t="s">
        <v>912</v>
      </c>
      <c r="L7" s="53" t="s">
        <v>804</v>
      </c>
      <c r="M7" s="93" t="s">
        <v>298</v>
      </c>
      <c r="N7" s="24" t="s">
        <v>299</v>
      </c>
      <c r="O7" s="53" t="s">
        <v>300</v>
      </c>
      <c r="P7" s="53" t="s">
        <v>301</v>
      </c>
      <c r="Q7" s="53" t="s">
        <v>302</v>
      </c>
      <c r="R7" s="53" t="s">
        <v>303</v>
      </c>
      <c r="S7" s="22" t="s">
        <v>894</v>
      </c>
    </row>
    <row r="8" s="14" customFormat="1" ht="15" customHeight="1" spans="1:19">
      <c r="A8" s="25"/>
      <c r="B8" s="26"/>
      <c r="C8" s="108"/>
      <c r="D8" s="108"/>
      <c r="E8" s="26"/>
      <c r="F8" s="27"/>
      <c r="G8" s="25"/>
      <c r="H8" s="25"/>
      <c r="I8" s="25"/>
      <c r="J8" s="25"/>
      <c r="K8" s="29"/>
      <c r="L8" s="29"/>
      <c r="M8" s="28"/>
      <c r="N8" s="31"/>
      <c r="O8" s="29"/>
      <c r="P8" s="31" t="str">
        <f>IF(OR(AND(N8=0,O8=0),O8=0),"",O8-N8)</f>
        <v/>
      </c>
      <c r="Q8" s="68" t="str">
        <f>IF(ISERROR(P8/N8),"",P8/ABS(N8)*100)</f>
        <v/>
      </c>
      <c r="R8" s="41"/>
      <c r="S8" s="42"/>
    </row>
    <row r="9" ht="15" customHeight="1" spans="1:19">
      <c r="A9" s="25"/>
      <c r="B9" s="26"/>
      <c r="C9" s="108"/>
      <c r="D9" s="108"/>
      <c r="E9" s="26"/>
      <c r="F9" s="27"/>
      <c r="G9" s="25"/>
      <c r="H9" s="25"/>
      <c r="I9" s="25"/>
      <c r="J9" s="25"/>
      <c r="K9" s="29"/>
      <c r="L9" s="29"/>
      <c r="M9" s="28"/>
      <c r="N9" s="31"/>
      <c r="O9" s="29"/>
      <c r="P9" s="29" t="str">
        <f t="shared" ref="P9:P30" si="0">IF(OR(AND(N9=0,O9=0),O9=0),"",O9-N9)</f>
        <v/>
      </c>
      <c r="Q9" s="29" t="str">
        <f t="shared" ref="Q9:Q30" si="1">IF(ISERROR(P9/N9),"",P9/ABS(N9)*100)</f>
        <v/>
      </c>
      <c r="R9" s="41"/>
      <c r="S9" s="41"/>
    </row>
    <row r="10" ht="15" customHeight="1" spans="1:19">
      <c r="A10" s="25"/>
      <c r="B10" s="26"/>
      <c r="C10" s="108"/>
      <c r="D10" s="108"/>
      <c r="E10" s="26"/>
      <c r="F10" s="27"/>
      <c r="G10" s="25"/>
      <c r="H10" s="25"/>
      <c r="I10" s="25"/>
      <c r="J10" s="25"/>
      <c r="K10" s="29"/>
      <c r="L10" s="29"/>
      <c r="M10" s="28"/>
      <c r="N10" s="31"/>
      <c r="O10" s="29"/>
      <c r="P10" s="29" t="str">
        <f t="shared" si="0"/>
        <v/>
      </c>
      <c r="Q10" s="29" t="str">
        <f t="shared" si="1"/>
        <v/>
      </c>
      <c r="R10" s="41"/>
      <c r="S10" s="41"/>
    </row>
    <row r="11" ht="15" customHeight="1" spans="1:19">
      <c r="A11" s="25"/>
      <c r="B11" s="26"/>
      <c r="C11" s="108"/>
      <c r="D11" s="108"/>
      <c r="E11" s="26"/>
      <c r="F11" s="27"/>
      <c r="G11" s="25"/>
      <c r="H11" s="25"/>
      <c r="I11" s="25"/>
      <c r="J11" s="25"/>
      <c r="K11" s="29"/>
      <c r="L11" s="29"/>
      <c r="M11" s="28"/>
      <c r="N11" s="31"/>
      <c r="O11" s="29"/>
      <c r="P11" s="29" t="str">
        <f t="shared" si="0"/>
        <v/>
      </c>
      <c r="Q11" s="29" t="str">
        <f t="shared" si="1"/>
        <v/>
      </c>
      <c r="R11" s="41"/>
      <c r="S11" s="41"/>
    </row>
    <row r="12" ht="15" customHeight="1" spans="1:19">
      <c r="A12" s="25"/>
      <c r="B12" s="26"/>
      <c r="C12" s="108"/>
      <c r="D12" s="108"/>
      <c r="E12" s="26"/>
      <c r="F12" s="27"/>
      <c r="G12" s="25"/>
      <c r="H12" s="25"/>
      <c r="I12" s="25"/>
      <c r="J12" s="25"/>
      <c r="K12" s="29"/>
      <c r="L12" s="29"/>
      <c r="M12" s="28"/>
      <c r="N12" s="31"/>
      <c r="O12" s="29"/>
      <c r="P12" s="29" t="str">
        <f t="shared" si="0"/>
        <v/>
      </c>
      <c r="Q12" s="29" t="str">
        <f t="shared" si="1"/>
        <v/>
      </c>
      <c r="R12" s="41"/>
      <c r="S12" s="41"/>
    </row>
    <row r="13" ht="15" customHeight="1" spans="1:19">
      <c r="A13" s="25"/>
      <c r="B13" s="26"/>
      <c r="C13" s="108"/>
      <c r="D13" s="108"/>
      <c r="E13" s="26"/>
      <c r="F13" s="27"/>
      <c r="G13" s="25"/>
      <c r="H13" s="25"/>
      <c r="I13" s="25"/>
      <c r="J13" s="25"/>
      <c r="K13" s="29"/>
      <c r="L13" s="29"/>
      <c r="M13" s="28"/>
      <c r="N13" s="31"/>
      <c r="O13" s="29"/>
      <c r="P13" s="29" t="str">
        <f t="shared" si="0"/>
        <v/>
      </c>
      <c r="Q13" s="29" t="str">
        <f t="shared" si="1"/>
        <v/>
      </c>
      <c r="R13" s="41"/>
      <c r="S13" s="41"/>
    </row>
    <row r="14" ht="15" customHeight="1" spans="1:19">
      <c r="A14" s="25"/>
      <c r="B14" s="26"/>
      <c r="C14" s="108"/>
      <c r="D14" s="108"/>
      <c r="E14" s="26"/>
      <c r="F14" s="27"/>
      <c r="G14" s="25"/>
      <c r="H14" s="25"/>
      <c r="I14" s="25"/>
      <c r="J14" s="25"/>
      <c r="K14" s="29"/>
      <c r="L14" s="29"/>
      <c r="M14" s="28"/>
      <c r="N14" s="31"/>
      <c r="O14" s="29"/>
      <c r="P14" s="29" t="str">
        <f t="shared" si="0"/>
        <v/>
      </c>
      <c r="Q14" s="29" t="str">
        <f t="shared" si="1"/>
        <v/>
      </c>
      <c r="R14" s="41"/>
      <c r="S14" s="41"/>
    </row>
    <row r="15" ht="15" customHeight="1" spans="1:19">
      <c r="A15" s="25"/>
      <c r="B15" s="26"/>
      <c r="C15" s="108"/>
      <c r="D15" s="108"/>
      <c r="E15" s="26"/>
      <c r="F15" s="27"/>
      <c r="G15" s="25"/>
      <c r="H15" s="25"/>
      <c r="I15" s="25"/>
      <c r="J15" s="25"/>
      <c r="K15" s="29"/>
      <c r="L15" s="29"/>
      <c r="M15" s="28"/>
      <c r="N15" s="31"/>
      <c r="O15" s="29"/>
      <c r="P15" s="29" t="str">
        <f t="shared" si="0"/>
        <v/>
      </c>
      <c r="Q15" s="29" t="str">
        <f t="shared" si="1"/>
        <v/>
      </c>
      <c r="R15" s="41"/>
      <c r="S15" s="41"/>
    </row>
    <row r="16" ht="15" customHeight="1" spans="1:19">
      <c r="A16" s="25"/>
      <c r="B16" s="26"/>
      <c r="C16" s="108"/>
      <c r="D16" s="108"/>
      <c r="E16" s="26"/>
      <c r="F16" s="27"/>
      <c r="G16" s="25"/>
      <c r="H16" s="25"/>
      <c r="I16" s="25"/>
      <c r="J16" s="25"/>
      <c r="K16" s="29"/>
      <c r="L16" s="29"/>
      <c r="M16" s="28"/>
      <c r="N16" s="31"/>
      <c r="O16" s="29"/>
      <c r="P16" s="29" t="str">
        <f t="shared" si="0"/>
        <v/>
      </c>
      <c r="Q16" s="29" t="str">
        <f t="shared" si="1"/>
        <v/>
      </c>
      <c r="R16" s="41"/>
      <c r="S16" s="41"/>
    </row>
    <row r="17" ht="15" customHeight="1" spans="1:19">
      <c r="A17" s="25"/>
      <c r="B17" s="26"/>
      <c r="C17" s="108"/>
      <c r="D17" s="108"/>
      <c r="E17" s="26"/>
      <c r="F17" s="27"/>
      <c r="G17" s="25"/>
      <c r="H17" s="25"/>
      <c r="I17" s="25"/>
      <c r="J17" s="25"/>
      <c r="K17" s="29"/>
      <c r="L17" s="29"/>
      <c r="M17" s="28"/>
      <c r="N17" s="31"/>
      <c r="O17" s="29"/>
      <c r="P17" s="29" t="str">
        <f t="shared" si="0"/>
        <v/>
      </c>
      <c r="Q17" s="29" t="str">
        <f t="shared" si="1"/>
        <v/>
      </c>
      <c r="R17" s="41"/>
      <c r="S17" s="41"/>
    </row>
    <row r="18" ht="15" customHeight="1" spans="1:19">
      <c r="A18" s="25"/>
      <c r="B18" s="26"/>
      <c r="C18" s="108"/>
      <c r="D18" s="108"/>
      <c r="E18" s="26"/>
      <c r="F18" s="27"/>
      <c r="G18" s="25"/>
      <c r="H18" s="25"/>
      <c r="I18" s="25"/>
      <c r="J18" s="25"/>
      <c r="K18" s="29"/>
      <c r="L18" s="29"/>
      <c r="M18" s="28"/>
      <c r="N18" s="31"/>
      <c r="O18" s="29"/>
      <c r="P18" s="29" t="str">
        <f t="shared" si="0"/>
        <v/>
      </c>
      <c r="Q18" s="29" t="str">
        <f t="shared" si="1"/>
        <v/>
      </c>
      <c r="R18" s="41"/>
      <c r="S18" s="41"/>
    </row>
    <row r="19" ht="15" customHeight="1" spans="1:19">
      <c r="A19" s="25"/>
      <c r="B19" s="26"/>
      <c r="C19" s="108"/>
      <c r="D19" s="108"/>
      <c r="E19" s="26"/>
      <c r="F19" s="27"/>
      <c r="G19" s="25"/>
      <c r="H19" s="25"/>
      <c r="I19" s="25"/>
      <c r="J19" s="25"/>
      <c r="K19" s="29"/>
      <c r="L19" s="29"/>
      <c r="M19" s="28"/>
      <c r="N19" s="31"/>
      <c r="O19" s="29"/>
      <c r="P19" s="29" t="str">
        <f t="shared" si="0"/>
        <v/>
      </c>
      <c r="Q19" s="29" t="str">
        <f t="shared" si="1"/>
        <v/>
      </c>
      <c r="R19" s="41"/>
      <c r="S19" s="41"/>
    </row>
    <row r="20" ht="15" customHeight="1" spans="1:19">
      <c r="A20" s="25"/>
      <c r="B20" s="26"/>
      <c r="C20" s="108"/>
      <c r="D20" s="108"/>
      <c r="E20" s="26"/>
      <c r="F20" s="27"/>
      <c r="G20" s="25"/>
      <c r="H20" s="25"/>
      <c r="I20" s="25"/>
      <c r="J20" s="25"/>
      <c r="K20" s="29"/>
      <c r="L20" s="29"/>
      <c r="M20" s="28"/>
      <c r="N20" s="31"/>
      <c r="O20" s="29"/>
      <c r="P20" s="29" t="str">
        <f t="shared" si="0"/>
        <v/>
      </c>
      <c r="Q20" s="29" t="str">
        <f t="shared" si="1"/>
        <v/>
      </c>
      <c r="R20" s="41"/>
      <c r="S20" s="41"/>
    </row>
    <row r="21" ht="15" customHeight="1" spans="1:19">
      <c r="A21" s="25"/>
      <c r="B21" s="26"/>
      <c r="C21" s="108"/>
      <c r="D21" s="108"/>
      <c r="E21" s="26"/>
      <c r="F21" s="27"/>
      <c r="G21" s="25"/>
      <c r="H21" s="25"/>
      <c r="I21" s="25"/>
      <c r="J21" s="25"/>
      <c r="K21" s="29"/>
      <c r="L21" s="29"/>
      <c r="M21" s="28"/>
      <c r="N21" s="31"/>
      <c r="O21" s="29"/>
      <c r="P21" s="29" t="str">
        <f t="shared" si="0"/>
        <v/>
      </c>
      <c r="Q21" s="29" t="str">
        <f t="shared" si="1"/>
        <v/>
      </c>
      <c r="R21" s="41"/>
      <c r="S21" s="41"/>
    </row>
    <row r="22" ht="15" customHeight="1" spans="1:19">
      <c r="A22" s="25"/>
      <c r="B22" s="26"/>
      <c r="C22" s="108"/>
      <c r="D22" s="108"/>
      <c r="E22" s="26"/>
      <c r="F22" s="27"/>
      <c r="G22" s="25"/>
      <c r="H22" s="25"/>
      <c r="I22" s="25"/>
      <c r="J22" s="25"/>
      <c r="K22" s="29"/>
      <c r="L22" s="29"/>
      <c r="M22" s="28"/>
      <c r="N22" s="31"/>
      <c r="O22" s="29"/>
      <c r="P22" s="29" t="str">
        <f t="shared" si="0"/>
        <v/>
      </c>
      <c r="Q22" s="29" t="str">
        <f t="shared" si="1"/>
        <v/>
      </c>
      <c r="R22" s="41"/>
      <c r="S22" s="41"/>
    </row>
    <row r="23" ht="15" customHeight="1" spans="1:19">
      <c r="A23" s="25"/>
      <c r="B23" s="26"/>
      <c r="C23" s="108"/>
      <c r="D23" s="108"/>
      <c r="E23" s="26"/>
      <c r="F23" s="27"/>
      <c r="G23" s="25"/>
      <c r="H23" s="25"/>
      <c r="I23" s="25"/>
      <c r="J23" s="25"/>
      <c r="K23" s="29"/>
      <c r="L23" s="29"/>
      <c r="M23" s="28"/>
      <c r="N23" s="31"/>
      <c r="O23" s="29"/>
      <c r="P23" s="29" t="str">
        <f t="shared" si="0"/>
        <v/>
      </c>
      <c r="Q23" s="29" t="str">
        <f t="shared" si="1"/>
        <v/>
      </c>
      <c r="R23" s="41"/>
      <c r="S23" s="41"/>
    </row>
    <row r="24" ht="15" customHeight="1" spans="1:19">
      <c r="A24" s="25"/>
      <c r="B24" s="26"/>
      <c r="C24" s="108"/>
      <c r="D24" s="108"/>
      <c r="E24" s="26"/>
      <c r="F24" s="27"/>
      <c r="G24" s="25"/>
      <c r="H24" s="25"/>
      <c r="I24" s="25"/>
      <c r="J24" s="25"/>
      <c r="K24" s="29"/>
      <c r="L24" s="29"/>
      <c r="M24" s="28"/>
      <c r="N24" s="31"/>
      <c r="O24" s="29"/>
      <c r="P24" s="29" t="str">
        <f t="shared" si="0"/>
        <v/>
      </c>
      <c r="Q24" s="29" t="str">
        <f t="shared" si="1"/>
        <v/>
      </c>
      <c r="R24" s="41"/>
      <c r="S24" s="41"/>
    </row>
    <row r="25" ht="15" customHeight="1" spans="1:19">
      <c r="A25" s="25"/>
      <c r="B25" s="26"/>
      <c r="C25" s="108"/>
      <c r="D25" s="108"/>
      <c r="E25" s="26"/>
      <c r="F25" s="27"/>
      <c r="G25" s="25"/>
      <c r="H25" s="25"/>
      <c r="I25" s="25"/>
      <c r="J25" s="25"/>
      <c r="K25" s="29"/>
      <c r="L25" s="29"/>
      <c r="M25" s="28"/>
      <c r="N25" s="31"/>
      <c r="O25" s="29"/>
      <c r="P25" s="29" t="str">
        <f t="shared" si="0"/>
        <v/>
      </c>
      <c r="Q25" s="29" t="str">
        <f t="shared" si="1"/>
        <v/>
      </c>
      <c r="R25" s="41"/>
      <c r="S25" s="41"/>
    </row>
    <row r="26" ht="15" customHeight="1" spans="1:19">
      <c r="A26" s="25"/>
      <c r="B26" s="26"/>
      <c r="C26" s="108"/>
      <c r="D26" s="108"/>
      <c r="E26" s="26"/>
      <c r="F26" s="27"/>
      <c r="G26" s="25"/>
      <c r="H26" s="25"/>
      <c r="I26" s="25"/>
      <c r="J26" s="25"/>
      <c r="K26" s="29"/>
      <c r="L26" s="29"/>
      <c r="M26" s="28"/>
      <c r="N26" s="31"/>
      <c r="O26" s="29"/>
      <c r="P26" s="29" t="str">
        <f t="shared" si="0"/>
        <v/>
      </c>
      <c r="Q26" s="29" t="str">
        <f t="shared" si="1"/>
        <v/>
      </c>
      <c r="R26" s="41"/>
      <c r="S26" s="41"/>
    </row>
    <row r="27" ht="15" customHeight="1" spans="1:19">
      <c r="A27" s="25"/>
      <c r="B27" s="26"/>
      <c r="C27" s="108"/>
      <c r="D27" s="108"/>
      <c r="E27" s="26"/>
      <c r="F27" s="27"/>
      <c r="G27" s="25"/>
      <c r="H27" s="25"/>
      <c r="I27" s="25"/>
      <c r="J27" s="25"/>
      <c r="K27" s="29"/>
      <c r="L27" s="29"/>
      <c r="M27" s="28"/>
      <c r="N27" s="31"/>
      <c r="O27" s="29"/>
      <c r="P27" s="29" t="str">
        <f t="shared" si="0"/>
        <v/>
      </c>
      <c r="Q27" s="29" t="str">
        <f t="shared" si="1"/>
        <v/>
      </c>
      <c r="R27" s="41"/>
      <c r="S27" s="41"/>
    </row>
    <row r="28" ht="15" customHeight="1" spans="1:19">
      <c r="A28" s="25"/>
      <c r="B28" s="26"/>
      <c r="C28" s="108"/>
      <c r="D28" s="108"/>
      <c r="E28" s="26"/>
      <c r="F28" s="27"/>
      <c r="G28" s="25"/>
      <c r="H28" s="25"/>
      <c r="I28" s="25"/>
      <c r="J28" s="25"/>
      <c r="K28" s="29"/>
      <c r="L28" s="29"/>
      <c r="M28" s="28"/>
      <c r="N28" s="31"/>
      <c r="O28" s="29"/>
      <c r="P28" s="29" t="str">
        <f t="shared" si="0"/>
        <v/>
      </c>
      <c r="Q28" s="29" t="str">
        <f t="shared" si="1"/>
        <v/>
      </c>
      <c r="R28" s="41"/>
      <c r="S28" s="41"/>
    </row>
    <row r="29" ht="15" customHeight="1" spans="1:19">
      <c r="A29" s="25"/>
      <c r="B29" s="26"/>
      <c r="C29" s="108"/>
      <c r="D29" s="108"/>
      <c r="E29" s="26"/>
      <c r="F29" s="27"/>
      <c r="G29" s="25"/>
      <c r="H29" s="25"/>
      <c r="I29" s="25"/>
      <c r="J29" s="25"/>
      <c r="K29" s="29"/>
      <c r="L29" s="29"/>
      <c r="M29" s="28"/>
      <c r="N29" s="31"/>
      <c r="O29" s="29"/>
      <c r="P29" s="29" t="str">
        <f t="shared" si="0"/>
        <v/>
      </c>
      <c r="Q29" s="29" t="str">
        <f t="shared" si="1"/>
        <v/>
      </c>
      <c r="R29" s="41"/>
      <c r="S29" s="41"/>
    </row>
    <row r="30" s="14" customFormat="1" ht="15" customHeight="1" spans="1:19">
      <c r="A30" s="22" t="s">
        <v>900</v>
      </c>
      <c r="B30" s="22"/>
      <c r="C30" s="22"/>
      <c r="D30" s="42"/>
      <c r="E30" s="42"/>
      <c r="F30" s="88"/>
      <c r="G30" s="22"/>
      <c r="H30" s="22"/>
      <c r="I30" s="22"/>
      <c r="J30" s="22"/>
      <c r="K30" s="37"/>
      <c r="L30" s="37"/>
      <c r="M30" s="37">
        <f t="shared" ref="M30:O30" si="2">SUM(M8:M29)</f>
        <v>0</v>
      </c>
      <c r="N30" s="37">
        <f t="shared" si="2"/>
        <v>0</v>
      </c>
      <c r="O30" s="37">
        <f t="shared" si="2"/>
        <v>0</v>
      </c>
      <c r="P30" s="37" t="str">
        <f t="shared" si="0"/>
        <v/>
      </c>
      <c r="Q30" s="37" t="str">
        <f t="shared" si="1"/>
        <v/>
      </c>
      <c r="R30" s="42"/>
      <c r="S30" s="42"/>
    </row>
  </sheetData>
  <mergeCells count="4">
    <mergeCell ref="A2:R2"/>
    <mergeCell ref="A3:R3"/>
    <mergeCell ref="A4:R4"/>
    <mergeCell ref="A30:C30"/>
  </mergeCells>
  <hyperlinks>
    <hyperlink ref="B1" location="投资性房地产汇总表!B14" display="返回"/>
    <hyperlink ref="A1" location="索引目录!D34" display="返回索引页"/>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53"/>
  <dimension ref="A1:AF31"/>
  <sheetViews>
    <sheetView zoomScale="90" zoomScaleNormal="90" workbookViewId="0">
      <pane ySplit="7" topLeftCell="A8" activePane="bottomLeft" state="frozen"/>
      <selection/>
      <selection pane="bottomLeft" activeCell="Z19" sqref="Z19"/>
    </sheetView>
  </sheetViews>
  <sheetFormatPr defaultColWidth="9" defaultRowHeight="15.75" customHeight="1"/>
  <cols>
    <col min="1" max="1" width="5.125" style="15" customWidth="1"/>
    <col min="2" max="2" width="7.25" style="15" customWidth="1"/>
    <col min="3" max="3" width="10.5" style="15" customWidth="1"/>
    <col min="4" max="4" width="9" style="15" hidden="1" customWidth="1" outlineLevel="1"/>
    <col min="5" max="5" width="11.25" style="15" hidden="1" customWidth="1" outlineLevel="1"/>
    <col min="6" max="6" width="5.5" style="15" customWidth="1" collapsed="1"/>
    <col min="7" max="7" width="5.75" style="15" hidden="1" customWidth="1" outlineLevel="1"/>
    <col min="8" max="8" width="5.5" style="15" hidden="1" customWidth="1" outlineLevel="1"/>
    <col min="9" max="9" width="5.5" style="133" hidden="1" customWidth="1" outlineLevel="1"/>
    <col min="10" max="11" width="5" style="133" hidden="1" customWidth="1" outlineLevel="1"/>
    <col min="12" max="14" width="5" style="15" hidden="1" customWidth="1" outlineLevel="1"/>
    <col min="15" max="15" width="5.25" style="15" hidden="1" customWidth="1" outlineLevel="1"/>
    <col min="16" max="16" width="5" style="15" hidden="1" customWidth="1" outlineLevel="1"/>
    <col min="17" max="17" width="7.875" style="15" customWidth="1" collapsed="1"/>
    <col min="18" max="18" width="4.5" style="15" customWidth="1"/>
    <col min="19" max="19" width="9.875" style="15" customWidth="1"/>
    <col min="20" max="20" width="8.75" style="15" customWidth="1"/>
    <col min="21" max="21" width="9.75" style="15" hidden="1" customWidth="1" outlineLevel="1"/>
    <col min="22" max="22" width="10" style="15" hidden="1" customWidth="1" outlineLevel="1"/>
    <col min="23" max="23" width="10.625" style="15" customWidth="1" collapsed="1"/>
    <col min="24" max="24" width="10.5" style="15" customWidth="1"/>
    <col min="25" max="25" width="14.375" style="15" customWidth="1"/>
    <col min="26" max="26" width="8.25" style="15" customWidth="1"/>
    <col min="27" max="27" width="14.375" style="15" customWidth="1"/>
    <col min="28" max="28" width="7" style="15" customWidth="1"/>
    <col min="29" max="29" width="8.875" style="15" customWidth="1"/>
    <col min="30" max="30" width="7.5" style="15" customWidth="1"/>
    <col min="31" max="31" width="15.25" style="15" hidden="1" customWidth="1" outlineLevel="1"/>
    <col min="32" max="32" width="13.125" style="15" hidden="1" customWidth="1" outlineLevel="1"/>
    <col min="33" max="33" width="9" style="15" collapsed="1"/>
    <col min="34" max="16384" width="9" style="15"/>
  </cols>
  <sheetData>
    <row r="1" s="85" customFormat="1" ht="11.25" spans="1:31">
      <c r="A1" s="163" t="s">
        <v>288</v>
      </c>
      <c r="B1" s="90" t="s">
        <v>269</v>
      </c>
      <c r="C1" s="90"/>
      <c r="D1" s="87"/>
      <c r="E1" s="87"/>
      <c r="F1" s="87"/>
      <c r="G1" s="87"/>
      <c r="H1" s="87"/>
      <c r="I1" s="177"/>
      <c r="J1" s="177"/>
      <c r="K1" s="177"/>
      <c r="L1" s="87"/>
      <c r="M1" s="87"/>
      <c r="N1" s="87"/>
      <c r="O1" s="87"/>
      <c r="P1" s="87"/>
      <c r="Q1" s="87"/>
      <c r="R1" s="87"/>
      <c r="S1" s="87"/>
      <c r="T1" s="87"/>
      <c r="U1" s="87"/>
      <c r="V1" s="87"/>
      <c r="W1" s="87"/>
      <c r="X1" s="87"/>
      <c r="Y1" s="87"/>
      <c r="Z1" s="87"/>
      <c r="AA1" s="87"/>
      <c r="AB1" s="87"/>
      <c r="AC1" s="87"/>
      <c r="AD1" s="87"/>
      <c r="AE1" s="87"/>
    </row>
    <row r="2" s="12" customFormat="1" ht="30" customHeight="1" spans="1:31">
      <c r="A2" s="19" t="s">
        <v>914</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81"/>
      <c r="AE2" s="181"/>
    </row>
    <row r="3" ht="15" customHeight="1" spans="1:31">
      <c r="A3" s="20" t="str">
        <f>CONCATENATE(封面!D9,封面!F9,封面!G9,封面!H9,封面!I9,封面!J9,封面!K9)</f>
        <v>评估基准日：2024年9月30日</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182"/>
    </row>
    <row r="4" ht="15" customHeight="1" spans="1:31">
      <c r="A4" s="20"/>
      <c r="B4" s="20"/>
      <c r="C4" s="20"/>
      <c r="D4" s="20"/>
      <c r="E4" s="20"/>
      <c r="F4" s="20"/>
      <c r="G4" s="20"/>
      <c r="H4" s="20"/>
      <c r="I4" s="20"/>
      <c r="J4" s="20"/>
      <c r="K4" s="47"/>
      <c r="L4" s="20"/>
      <c r="M4" s="20"/>
      <c r="N4" s="20"/>
      <c r="O4" s="20"/>
      <c r="P4" s="20"/>
      <c r="Q4" s="20"/>
      <c r="R4" s="20"/>
      <c r="S4" s="20"/>
      <c r="T4" s="20"/>
      <c r="U4" s="20"/>
      <c r="V4" s="20"/>
      <c r="W4" s="20"/>
      <c r="X4" s="20"/>
      <c r="Y4" s="20"/>
      <c r="Z4" s="20"/>
      <c r="AA4" s="20"/>
      <c r="AB4" s="20"/>
      <c r="AC4" s="20"/>
      <c r="AD4" s="47" t="s">
        <v>915</v>
      </c>
      <c r="AE4" s="182"/>
    </row>
    <row r="5" ht="15" customHeight="1" spans="1:30">
      <c r="A5" s="21" t="str">
        <f>封面!D7&amp;封面!F7</f>
        <v>被评估单位：杭州宏逸柳溪旅游发展有限公司</v>
      </c>
      <c r="AD5" s="40" t="s">
        <v>292</v>
      </c>
    </row>
    <row r="6" s="13" customFormat="1" ht="15" customHeight="1" spans="1:32">
      <c r="A6" s="22" t="s">
        <v>293</v>
      </c>
      <c r="B6" s="22" t="s">
        <v>873</v>
      </c>
      <c r="C6" s="22" t="s">
        <v>916</v>
      </c>
      <c r="D6" s="171" t="s">
        <v>876</v>
      </c>
      <c r="E6" s="172" t="s">
        <v>877</v>
      </c>
      <c r="F6" s="127" t="s">
        <v>878</v>
      </c>
      <c r="G6" s="172" t="s">
        <v>879</v>
      </c>
      <c r="H6" s="172" t="s">
        <v>880</v>
      </c>
      <c r="I6" s="172" t="s">
        <v>881</v>
      </c>
      <c r="J6" s="172" t="s">
        <v>917</v>
      </c>
      <c r="K6" s="172" t="s">
        <v>883</v>
      </c>
      <c r="L6" s="171" t="s">
        <v>884</v>
      </c>
      <c r="M6" s="171" t="s">
        <v>885</v>
      </c>
      <c r="N6" s="171" t="s">
        <v>886</v>
      </c>
      <c r="O6" s="171" t="s">
        <v>887</v>
      </c>
      <c r="P6" s="171" t="s">
        <v>888</v>
      </c>
      <c r="Q6" s="53" t="s">
        <v>889</v>
      </c>
      <c r="R6" s="178" t="s">
        <v>421</v>
      </c>
      <c r="S6" s="53" t="s">
        <v>918</v>
      </c>
      <c r="T6" s="53" t="s">
        <v>891</v>
      </c>
      <c r="U6" s="22" t="s">
        <v>298</v>
      </c>
      <c r="V6" s="23"/>
      <c r="W6" s="123" t="s">
        <v>299</v>
      </c>
      <c r="X6" s="33"/>
      <c r="Y6" s="22" t="s">
        <v>300</v>
      </c>
      <c r="Z6" s="22"/>
      <c r="AA6" s="22"/>
      <c r="AB6" s="53" t="s">
        <v>302</v>
      </c>
      <c r="AC6" s="114" t="s">
        <v>919</v>
      </c>
      <c r="AD6" s="53" t="s">
        <v>303</v>
      </c>
      <c r="AE6" s="171" t="s">
        <v>920</v>
      </c>
      <c r="AF6" s="22" t="s">
        <v>894</v>
      </c>
    </row>
    <row r="7" s="13" customFormat="1" ht="15" customHeight="1" spans="1:32">
      <c r="A7" s="22"/>
      <c r="B7" s="22"/>
      <c r="C7" s="22"/>
      <c r="D7" s="119"/>
      <c r="E7" s="173"/>
      <c r="F7" s="128"/>
      <c r="G7" s="173"/>
      <c r="H7" s="173"/>
      <c r="I7" s="173"/>
      <c r="J7" s="173"/>
      <c r="K7" s="173"/>
      <c r="L7" s="119"/>
      <c r="M7" s="119"/>
      <c r="N7" s="119"/>
      <c r="O7" s="119"/>
      <c r="P7" s="119"/>
      <c r="Q7" s="22"/>
      <c r="R7" s="179"/>
      <c r="S7" s="22"/>
      <c r="T7" s="22"/>
      <c r="U7" s="22" t="s">
        <v>895</v>
      </c>
      <c r="V7" s="23" t="s">
        <v>896</v>
      </c>
      <c r="W7" s="33" t="s">
        <v>895</v>
      </c>
      <c r="X7" s="22" t="s">
        <v>896</v>
      </c>
      <c r="Y7" s="22" t="s">
        <v>895</v>
      </c>
      <c r="Z7" s="22" t="s">
        <v>806</v>
      </c>
      <c r="AA7" s="22" t="s">
        <v>896</v>
      </c>
      <c r="AB7" s="22"/>
      <c r="AC7" s="116"/>
      <c r="AD7" s="22"/>
      <c r="AE7" s="119"/>
      <c r="AF7" s="22"/>
    </row>
    <row r="8" ht="15" customHeight="1" spans="1:32">
      <c r="A8" s="25"/>
      <c r="B8" s="26"/>
      <c r="C8" s="26"/>
      <c r="D8" s="117"/>
      <c r="E8" s="117"/>
      <c r="F8" s="108"/>
      <c r="G8" s="174"/>
      <c r="H8" s="174"/>
      <c r="I8" s="174"/>
      <c r="J8" s="174"/>
      <c r="K8" s="174"/>
      <c r="L8" s="174"/>
      <c r="M8" s="174"/>
      <c r="N8" s="174"/>
      <c r="O8" s="117"/>
      <c r="P8" s="174"/>
      <c r="Q8" s="27"/>
      <c r="R8" s="102"/>
      <c r="S8" s="31"/>
      <c r="T8" s="29" t="str">
        <f>IF(S8=0,"",W8/S8)</f>
        <v/>
      </c>
      <c r="U8" s="29"/>
      <c r="V8" s="28"/>
      <c r="W8" s="31"/>
      <c r="X8" s="29"/>
      <c r="Y8" s="29"/>
      <c r="Z8" s="103"/>
      <c r="AA8" s="29">
        <f>ROUND(Y8*Z8/100,0)</f>
        <v>0</v>
      </c>
      <c r="AB8" s="29" t="str">
        <f>IF(OR(AND(X8=0,AA8=0,),AA8=0,),"",(AA8-X8)/X8*100)</f>
        <v/>
      </c>
      <c r="AC8" s="29"/>
      <c r="AD8" s="26"/>
      <c r="AE8" s="117"/>
      <c r="AF8" s="41"/>
    </row>
    <row r="9" ht="15" customHeight="1" spans="1:32">
      <c r="A9" s="25"/>
      <c r="B9" s="26"/>
      <c r="C9" s="26"/>
      <c r="D9" s="117"/>
      <c r="E9" s="117"/>
      <c r="F9" s="108"/>
      <c r="G9" s="174"/>
      <c r="H9" s="174"/>
      <c r="I9" s="174"/>
      <c r="J9" s="174"/>
      <c r="K9" s="174"/>
      <c r="L9" s="174"/>
      <c r="M9" s="174"/>
      <c r="N9" s="174"/>
      <c r="O9" s="117"/>
      <c r="P9" s="174"/>
      <c r="Q9" s="27"/>
      <c r="R9" s="102"/>
      <c r="S9" s="31"/>
      <c r="T9" s="29" t="str">
        <f t="shared" ref="T9:T29" si="0">IF(S9=0,"",W9/S9)</f>
        <v/>
      </c>
      <c r="U9" s="29"/>
      <c r="V9" s="28"/>
      <c r="W9" s="31"/>
      <c r="X9" s="29"/>
      <c r="Y9" s="29"/>
      <c r="Z9" s="103"/>
      <c r="AA9" s="29">
        <f t="shared" ref="AA9:AA28" si="1">ROUND(Y9*Z9/100,0)</f>
        <v>0</v>
      </c>
      <c r="AB9" s="29" t="str">
        <f t="shared" ref="AB9:AB31" si="2">IF(OR(AND(X9=0,AA9=0,),AA9=0,),"",(AA9-X9)/X9*100)</f>
        <v/>
      </c>
      <c r="AC9" s="29"/>
      <c r="AD9" s="26"/>
      <c r="AE9" s="117"/>
      <c r="AF9" s="41"/>
    </row>
    <row r="10" ht="15" customHeight="1" spans="1:32">
      <c r="A10" s="25"/>
      <c r="B10" s="26"/>
      <c r="C10" s="26"/>
      <c r="D10" s="117"/>
      <c r="E10" s="117"/>
      <c r="F10" s="108"/>
      <c r="G10" s="174"/>
      <c r="H10" s="174"/>
      <c r="I10" s="174"/>
      <c r="J10" s="174"/>
      <c r="K10" s="174"/>
      <c r="L10" s="174"/>
      <c r="M10" s="174"/>
      <c r="N10" s="174"/>
      <c r="O10" s="117"/>
      <c r="P10" s="174"/>
      <c r="Q10" s="27"/>
      <c r="R10" s="102"/>
      <c r="S10" s="31"/>
      <c r="T10" s="29" t="str">
        <f t="shared" si="0"/>
        <v/>
      </c>
      <c r="U10" s="29"/>
      <c r="V10" s="28"/>
      <c r="W10" s="31"/>
      <c r="X10" s="29"/>
      <c r="Y10" s="29"/>
      <c r="Z10" s="103"/>
      <c r="AA10" s="29">
        <f t="shared" si="1"/>
        <v>0</v>
      </c>
      <c r="AB10" s="29" t="str">
        <f t="shared" si="2"/>
        <v/>
      </c>
      <c r="AC10" s="29"/>
      <c r="AD10" s="26"/>
      <c r="AE10" s="117"/>
      <c r="AF10" s="41"/>
    </row>
    <row r="11" ht="15" customHeight="1" spans="1:32">
      <c r="A11" s="25"/>
      <c r="B11" s="26"/>
      <c r="C11" s="26"/>
      <c r="D11" s="117"/>
      <c r="E11" s="117"/>
      <c r="F11" s="108"/>
      <c r="G11" s="174"/>
      <c r="H11" s="174"/>
      <c r="I11" s="174"/>
      <c r="J11" s="174"/>
      <c r="K11" s="174"/>
      <c r="L11" s="174"/>
      <c r="M11" s="174"/>
      <c r="N11" s="174"/>
      <c r="O11" s="117"/>
      <c r="P11" s="174"/>
      <c r="Q11" s="27"/>
      <c r="R11" s="102"/>
      <c r="S11" s="31"/>
      <c r="T11" s="29" t="str">
        <f t="shared" si="0"/>
        <v/>
      </c>
      <c r="U11" s="29"/>
      <c r="V11" s="28"/>
      <c r="W11" s="31"/>
      <c r="X11" s="29"/>
      <c r="Y11" s="29"/>
      <c r="Z11" s="103"/>
      <c r="AA11" s="29">
        <f t="shared" si="1"/>
        <v>0</v>
      </c>
      <c r="AB11" s="29" t="str">
        <f t="shared" si="2"/>
        <v/>
      </c>
      <c r="AC11" s="29"/>
      <c r="AD11" s="26"/>
      <c r="AE11" s="117"/>
      <c r="AF11" s="41"/>
    </row>
    <row r="12" ht="15" customHeight="1" spans="1:32">
      <c r="A12" s="25"/>
      <c r="B12" s="26"/>
      <c r="C12" s="26"/>
      <c r="D12" s="117"/>
      <c r="E12" s="117"/>
      <c r="F12" s="108"/>
      <c r="G12" s="174"/>
      <c r="H12" s="174"/>
      <c r="I12" s="174"/>
      <c r="J12" s="174"/>
      <c r="K12" s="174"/>
      <c r="L12" s="174"/>
      <c r="M12" s="174"/>
      <c r="N12" s="174"/>
      <c r="O12" s="117"/>
      <c r="P12" s="174"/>
      <c r="Q12" s="27"/>
      <c r="R12" s="102"/>
      <c r="S12" s="31"/>
      <c r="T12" s="29" t="str">
        <f t="shared" si="0"/>
        <v/>
      </c>
      <c r="U12" s="29"/>
      <c r="V12" s="28"/>
      <c r="W12" s="31"/>
      <c r="X12" s="29"/>
      <c r="Y12" s="29"/>
      <c r="Z12" s="103"/>
      <c r="AA12" s="29">
        <f t="shared" si="1"/>
        <v>0</v>
      </c>
      <c r="AB12" s="29" t="str">
        <f t="shared" si="2"/>
        <v/>
      </c>
      <c r="AC12" s="29"/>
      <c r="AD12" s="26"/>
      <c r="AE12" s="117"/>
      <c r="AF12" s="41"/>
    </row>
    <row r="13" ht="15" customHeight="1" spans="1:32">
      <c r="A13" s="25"/>
      <c r="B13" s="26"/>
      <c r="C13" s="26"/>
      <c r="D13" s="117"/>
      <c r="E13" s="117"/>
      <c r="F13" s="108"/>
      <c r="G13" s="174"/>
      <c r="H13" s="174"/>
      <c r="I13" s="174"/>
      <c r="J13" s="174"/>
      <c r="K13" s="174"/>
      <c r="L13" s="174"/>
      <c r="M13" s="174"/>
      <c r="N13" s="174"/>
      <c r="O13" s="117"/>
      <c r="P13" s="174"/>
      <c r="Q13" s="27"/>
      <c r="R13" s="102"/>
      <c r="S13" s="31"/>
      <c r="T13" s="29" t="str">
        <f t="shared" si="0"/>
        <v/>
      </c>
      <c r="U13" s="29"/>
      <c r="V13" s="28"/>
      <c r="W13" s="31"/>
      <c r="X13" s="29"/>
      <c r="Y13" s="29"/>
      <c r="Z13" s="103"/>
      <c r="AA13" s="29">
        <f t="shared" si="1"/>
        <v>0</v>
      </c>
      <c r="AB13" s="29" t="str">
        <f t="shared" si="2"/>
        <v/>
      </c>
      <c r="AC13" s="29"/>
      <c r="AD13" s="26"/>
      <c r="AE13" s="117"/>
      <c r="AF13" s="41"/>
    </row>
    <row r="14" ht="15" customHeight="1" spans="1:32">
      <c r="A14" s="25"/>
      <c r="B14" s="26"/>
      <c r="C14" s="26"/>
      <c r="D14" s="117"/>
      <c r="E14" s="117"/>
      <c r="F14" s="108"/>
      <c r="G14" s="174"/>
      <c r="H14" s="174"/>
      <c r="I14" s="174"/>
      <c r="J14" s="174"/>
      <c r="K14" s="174"/>
      <c r="L14" s="174"/>
      <c r="M14" s="174"/>
      <c r="N14" s="174"/>
      <c r="O14" s="117"/>
      <c r="P14" s="174"/>
      <c r="Q14" s="27"/>
      <c r="R14" s="102"/>
      <c r="S14" s="31"/>
      <c r="T14" s="29" t="str">
        <f t="shared" si="0"/>
        <v/>
      </c>
      <c r="U14" s="29"/>
      <c r="V14" s="28"/>
      <c r="W14" s="31"/>
      <c r="X14" s="29"/>
      <c r="Y14" s="29"/>
      <c r="Z14" s="103"/>
      <c r="AA14" s="29">
        <f t="shared" si="1"/>
        <v>0</v>
      </c>
      <c r="AB14" s="29" t="str">
        <f t="shared" si="2"/>
        <v/>
      </c>
      <c r="AC14" s="29"/>
      <c r="AD14" s="26"/>
      <c r="AE14" s="117"/>
      <c r="AF14" s="41"/>
    </row>
    <row r="15" ht="15" customHeight="1" spans="1:32">
      <c r="A15" s="25"/>
      <c r="B15" s="26"/>
      <c r="C15" s="26"/>
      <c r="D15" s="117"/>
      <c r="E15" s="117"/>
      <c r="F15" s="108"/>
      <c r="G15" s="174"/>
      <c r="H15" s="174"/>
      <c r="I15" s="174"/>
      <c r="J15" s="174"/>
      <c r="K15" s="174"/>
      <c r="L15" s="174"/>
      <c r="M15" s="174"/>
      <c r="N15" s="174"/>
      <c r="O15" s="117"/>
      <c r="P15" s="174"/>
      <c r="Q15" s="27"/>
      <c r="R15" s="102"/>
      <c r="S15" s="31"/>
      <c r="T15" s="29" t="str">
        <f t="shared" si="0"/>
        <v/>
      </c>
      <c r="U15" s="29"/>
      <c r="V15" s="28"/>
      <c r="W15" s="31"/>
      <c r="X15" s="29"/>
      <c r="Y15" s="29"/>
      <c r="Z15" s="103"/>
      <c r="AA15" s="29">
        <f t="shared" si="1"/>
        <v>0</v>
      </c>
      <c r="AB15" s="29" t="str">
        <f t="shared" si="2"/>
        <v/>
      </c>
      <c r="AC15" s="29"/>
      <c r="AD15" s="26"/>
      <c r="AE15" s="117"/>
      <c r="AF15" s="41"/>
    </row>
    <row r="16" ht="15" customHeight="1" spans="1:32">
      <c r="A16" s="25"/>
      <c r="B16" s="26"/>
      <c r="C16" s="26"/>
      <c r="D16" s="117"/>
      <c r="E16" s="117"/>
      <c r="F16" s="108"/>
      <c r="G16" s="174"/>
      <c r="H16" s="174"/>
      <c r="I16" s="174"/>
      <c r="J16" s="174"/>
      <c r="K16" s="174"/>
      <c r="L16" s="174"/>
      <c r="M16" s="174"/>
      <c r="N16" s="174"/>
      <c r="O16" s="117"/>
      <c r="P16" s="174"/>
      <c r="Q16" s="27"/>
      <c r="R16" s="102"/>
      <c r="S16" s="31"/>
      <c r="T16" s="29" t="str">
        <f t="shared" si="0"/>
        <v/>
      </c>
      <c r="U16" s="29"/>
      <c r="V16" s="28"/>
      <c r="W16" s="31"/>
      <c r="X16" s="29"/>
      <c r="Y16" s="29"/>
      <c r="Z16" s="103"/>
      <c r="AA16" s="29">
        <f t="shared" si="1"/>
        <v>0</v>
      </c>
      <c r="AB16" s="29" t="str">
        <f t="shared" si="2"/>
        <v/>
      </c>
      <c r="AC16" s="29"/>
      <c r="AD16" s="26"/>
      <c r="AE16" s="117"/>
      <c r="AF16" s="41"/>
    </row>
    <row r="17" ht="15" customHeight="1" spans="1:32">
      <c r="A17" s="25"/>
      <c r="B17" s="26"/>
      <c r="C17" s="26"/>
      <c r="D17" s="117"/>
      <c r="E17" s="117"/>
      <c r="F17" s="108"/>
      <c r="G17" s="174"/>
      <c r="H17" s="174"/>
      <c r="I17" s="174"/>
      <c r="J17" s="174"/>
      <c r="K17" s="174"/>
      <c r="L17" s="174"/>
      <c r="M17" s="174"/>
      <c r="N17" s="174"/>
      <c r="O17" s="117"/>
      <c r="P17" s="174"/>
      <c r="Q17" s="27"/>
      <c r="R17" s="102"/>
      <c r="S17" s="31"/>
      <c r="T17" s="29" t="str">
        <f t="shared" si="0"/>
        <v/>
      </c>
      <c r="U17" s="29"/>
      <c r="V17" s="28"/>
      <c r="W17" s="31"/>
      <c r="X17" s="29"/>
      <c r="Y17" s="29"/>
      <c r="Z17" s="103"/>
      <c r="AA17" s="29">
        <f t="shared" si="1"/>
        <v>0</v>
      </c>
      <c r="AB17" s="29" t="str">
        <f t="shared" si="2"/>
        <v/>
      </c>
      <c r="AC17" s="29"/>
      <c r="AD17" s="26"/>
      <c r="AE17" s="117"/>
      <c r="AF17" s="41"/>
    </row>
    <row r="18" ht="15" customHeight="1" spans="1:32">
      <c r="A18" s="25"/>
      <c r="B18" s="26"/>
      <c r="C18" s="26"/>
      <c r="D18" s="117"/>
      <c r="E18" s="117"/>
      <c r="F18" s="108"/>
      <c r="G18" s="174"/>
      <c r="H18" s="174"/>
      <c r="I18" s="174"/>
      <c r="J18" s="174"/>
      <c r="K18" s="174"/>
      <c r="L18" s="174"/>
      <c r="M18" s="174"/>
      <c r="N18" s="174"/>
      <c r="O18" s="117"/>
      <c r="P18" s="174"/>
      <c r="Q18" s="27"/>
      <c r="R18" s="102"/>
      <c r="S18" s="31"/>
      <c r="T18" s="29" t="str">
        <f t="shared" si="0"/>
        <v/>
      </c>
      <c r="U18" s="29"/>
      <c r="V18" s="28"/>
      <c r="W18" s="31"/>
      <c r="X18" s="29"/>
      <c r="Y18" s="29"/>
      <c r="Z18" s="103"/>
      <c r="AA18" s="29">
        <f t="shared" si="1"/>
        <v>0</v>
      </c>
      <c r="AB18" s="29" t="str">
        <f t="shared" si="2"/>
        <v/>
      </c>
      <c r="AC18" s="29"/>
      <c r="AD18" s="26"/>
      <c r="AE18" s="117"/>
      <c r="AF18" s="41"/>
    </row>
    <row r="19" ht="15" customHeight="1" spans="1:32">
      <c r="A19" s="25"/>
      <c r="B19" s="26"/>
      <c r="C19" s="26"/>
      <c r="D19" s="117"/>
      <c r="E19" s="117"/>
      <c r="F19" s="108"/>
      <c r="G19" s="174"/>
      <c r="H19" s="174"/>
      <c r="I19" s="174"/>
      <c r="J19" s="174"/>
      <c r="K19" s="174"/>
      <c r="L19" s="174"/>
      <c r="M19" s="174"/>
      <c r="N19" s="174"/>
      <c r="O19" s="117"/>
      <c r="P19" s="174"/>
      <c r="Q19" s="27"/>
      <c r="R19" s="102"/>
      <c r="S19" s="31"/>
      <c r="T19" s="29" t="str">
        <f t="shared" si="0"/>
        <v/>
      </c>
      <c r="U19" s="29"/>
      <c r="V19" s="28"/>
      <c r="W19" s="31"/>
      <c r="X19" s="29"/>
      <c r="Y19" s="29"/>
      <c r="Z19" s="103"/>
      <c r="AA19" s="29">
        <f t="shared" si="1"/>
        <v>0</v>
      </c>
      <c r="AB19" s="29" t="str">
        <f t="shared" si="2"/>
        <v/>
      </c>
      <c r="AC19" s="29"/>
      <c r="AD19" s="26"/>
      <c r="AE19" s="117"/>
      <c r="AF19" s="41"/>
    </row>
    <row r="20" ht="15" customHeight="1" spans="1:32">
      <c r="A20" s="25"/>
      <c r="B20" s="26"/>
      <c r="C20" s="26"/>
      <c r="D20" s="117"/>
      <c r="E20" s="117"/>
      <c r="F20" s="108"/>
      <c r="G20" s="174"/>
      <c r="H20" s="174"/>
      <c r="I20" s="174"/>
      <c r="J20" s="174"/>
      <c r="K20" s="174"/>
      <c r="L20" s="174"/>
      <c r="M20" s="174"/>
      <c r="N20" s="174"/>
      <c r="O20" s="117"/>
      <c r="P20" s="174"/>
      <c r="Q20" s="27"/>
      <c r="R20" s="102"/>
      <c r="S20" s="31"/>
      <c r="T20" s="29"/>
      <c r="U20" s="29"/>
      <c r="V20" s="28"/>
      <c r="W20" s="31"/>
      <c r="X20" s="29"/>
      <c r="Y20" s="29"/>
      <c r="Z20" s="103"/>
      <c r="AA20" s="29">
        <f t="shared" si="1"/>
        <v>0</v>
      </c>
      <c r="AB20" s="29" t="str">
        <f t="shared" si="2"/>
        <v/>
      </c>
      <c r="AC20" s="29"/>
      <c r="AD20" s="26"/>
      <c r="AE20" s="117"/>
      <c r="AF20" s="41"/>
    </row>
    <row r="21" ht="15" customHeight="1" spans="1:32">
      <c r="A21" s="25"/>
      <c r="B21" s="26"/>
      <c r="C21" s="26"/>
      <c r="D21" s="117"/>
      <c r="E21" s="117"/>
      <c r="F21" s="108"/>
      <c r="G21" s="174"/>
      <c r="H21" s="174"/>
      <c r="I21" s="174"/>
      <c r="J21" s="174"/>
      <c r="K21" s="174"/>
      <c r="L21" s="174"/>
      <c r="M21" s="174"/>
      <c r="N21" s="174"/>
      <c r="O21" s="117"/>
      <c r="P21" s="174"/>
      <c r="Q21" s="27"/>
      <c r="R21" s="102"/>
      <c r="S21" s="31"/>
      <c r="T21" s="29"/>
      <c r="U21" s="29"/>
      <c r="V21" s="28"/>
      <c r="W21" s="31"/>
      <c r="X21" s="29"/>
      <c r="Y21" s="29"/>
      <c r="Z21" s="103"/>
      <c r="AA21" s="29">
        <f t="shared" si="1"/>
        <v>0</v>
      </c>
      <c r="AB21" s="29" t="str">
        <f t="shared" si="2"/>
        <v/>
      </c>
      <c r="AC21" s="29"/>
      <c r="AD21" s="26"/>
      <c r="AE21" s="117"/>
      <c r="AF21" s="41"/>
    </row>
    <row r="22" ht="15" customHeight="1" spans="1:32">
      <c r="A22" s="25"/>
      <c r="B22" s="26"/>
      <c r="C22" s="26"/>
      <c r="D22" s="117"/>
      <c r="E22" s="117"/>
      <c r="F22" s="108"/>
      <c r="G22" s="174"/>
      <c r="H22" s="174"/>
      <c r="I22" s="174"/>
      <c r="J22" s="174"/>
      <c r="K22" s="174"/>
      <c r="L22" s="174"/>
      <c r="M22" s="174"/>
      <c r="N22" s="174"/>
      <c r="O22" s="117"/>
      <c r="P22" s="174"/>
      <c r="Q22" s="27"/>
      <c r="R22" s="102"/>
      <c r="S22" s="31"/>
      <c r="T22" s="29" t="str">
        <f t="shared" si="0"/>
        <v/>
      </c>
      <c r="U22" s="29"/>
      <c r="V22" s="28"/>
      <c r="W22" s="31"/>
      <c r="X22" s="29"/>
      <c r="Y22" s="29"/>
      <c r="Z22" s="103"/>
      <c r="AA22" s="29">
        <f t="shared" si="1"/>
        <v>0</v>
      </c>
      <c r="AB22" s="29" t="str">
        <f t="shared" si="2"/>
        <v/>
      </c>
      <c r="AC22" s="29"/>
      <c r="AD22" s="26"/>
      <c r="AE22" s="117"/>
      <c r="AF22" s="41"/>
    </row>
    <row r="23" ht="15" customHeight="1" spans="1:32">
      <c r="A23" s="25"/>
      <c r="B23" s="26"/>
      <c r="C23" s="26"/>
      <c r="D23" s="117"/>
      <c r="E23" s="117"/>
      <c r="F23" s="108"/>
      <c r="G23" s="174"/>
      <c r="H23" s="174"/>
      <c r="I23" s="174"/>
      <c r="J23" s="174"/>
      <c r="K23" s="174"/>
      <c r="L23" s="174"/>
      <c r="M23" s="174"/>
      <c r="N23" s="174"/>
      <c r="O23" s="117"/>
      <c r="P23" s="174"/>
      <c r="Q23" s="27"/>
      <c r="R23" s="102"/>
      <c r="S23" s="31"/>
      <c r="T23" s="29" t="str">
        <f t="shared" si="0"/>
        <v/>
      </c>
      <c r="U23" s="29"/>
      <c r="V23" s="28"/>
      <c r="W23" s="31"/>
      <c r="X23" s="29"/>
      <c r="Y23" s="29"/>
      <c r="Z23" s="103"/>
      <c r="AA23" s="29">
        <f t="shared" si="1"/>
        <v>0</v>
      </c>
      <c r="AB23" s="29" t="str">
        <f t="shared" si="2"/>
        <v/>
      </c>
      <c r="AC23" s="29"/>
      <c r="AD23" s="26"/>
      <c r="AE23" s="117"/>
      <c r="AF23" s="41"/>
    </row>
    <row r="24" ht="15" customHeight="1" spans="1:32">
      <c r="A24" s="25"/>
      <c r="B24" s="26"/>
      <c r="C24" s="26"/>
      <c r="D24" s="117"/>
      <c r="E24" s="117"/>
      <c r="F24" s="108"/>
      <c r="G24" s="174"/>
      <c r="H24" s="174"/>
      <c r="I24" s="174"/>
      <c r="J24" s="174"/>
      <c r="K24" s="174"/>
      <c r="L24" s="174"/>
      <c r="M24" s="174"/>
      <c r="N24" s="174"/>
      <c r="O24" s="117"/>
      <c r="P24" s="174"/>
      <c r="Q24" s="27"/>
      <c r="R24" s="102"/>
      <c r="S24" s="31"/>
      <c r="T24" s="29" t="str">
        <f t="shared" si="0"/>
        <v/>
      </c>
      <c r="U24" s="29"/>
      <c r="V24" s="28"/>
      <c r="W24" s="31"/>
      <c r="X24" s="29"/>
      <c r="Y24" s="29"/>
      <c r="Z24" s="103"/>
      <c r="AA24" s="29">
        <f t="shared" si="1"/>
        <v>0</v>
      </c>
      <c r="AB24" s="29" t="str">
        <f t="shared" si="2"/>
        <v/>
      </c>
      <c r="AC24" s="29"/>
      <c r="AD24" s="26"/>
      <c r="AE24" s="117"/>
      <c r="AF24" s="41"/>
    </row>
    <row r="25" ht="15" customHeight="1" spans="1:32">
      <c r="A25" s="25"/>
      <c r="B25" s="26"/>
      <c r="C25" s="26"/>
      <c r="D25" s="117"/>
      <c r="E25" s="117"/>
      <c r="F25" s="108"/>
      <c r="G25" s="174"/>
      <c r="H25" s="174"/>
      <c r="I25" s="174"/>
      <c r="J25" s="174"/>
      <c r="K25" s="174"/>
      <c r="L25" s="174"/>
      <c r="M25" s="174"/>
      <c r="N25" s="174"/>
      <c r="O25" s="117"/>
      <c r="P25" s="174"/>
      <c r="Q25" s="27"/>
      <c r="R25" s="102"/>
      <c r="S25" s="31"/>
      <c r="T25" s="29" t="str">
        <f t="shared" si="0"/>
        <v/>
      </c>
      <c r="U25" s="29"/>
      <c r="V25" s="28"/>
      <c r="W25" s="31"/>
      <c r="X25" s="29"/>
      <c r="Y25" s="29"/>
      <c r="Z25" s="103"/>
      <c r="AA25" s="29">
        <f t="shared" si="1"/>
        <v>0</v>
      </c>
      <c r="AB25" s="29" t="str">
        <f t="shared" si="2"/>
        <v/>
      </c>
      <c r="AC25" s="29"/>
      <c r="AD25" s="26"/>
      <c r="AE25" s="117"/>
      <c r="AF25" s="41"/>
    </row>
    <row r="26" ht="15" customHeight="1" spans="1:32">
      <c r="A26" s="25"/>
      <c r="B26" s="26"/>
      <c r="C26" s="26"/>
      <c r="D26" s="117"/>
      <c r="E26" s="117"/>
      <c r="F26" s="108"/>
      <c r="G26" s="174"/>
      <c r="H26" s="174"/>
      <c r="I26" s="174"/>
      <c r="J26" s="174"/>
      <c r="K26" s="174"/>
      <c r="L26" s="174"/>
      <c r="M26" s="174"/>
      <c r="N26" s="174"/>
      <c r="O26" s="117"/>
      <c r="P26" s="174"/>
      <c r="Q26" s="27"/>
      <c r="R26" s="102"/>
      <c r="S26" s="31"/>
      <c r="T26" s="29"/>
      <c r="U26" s="29"/>
      <c r="V26" s="28"/>
      <c r="W26" s="31"/>
      <c r="X26" s="29"/>
      <c r="Y26" s="29"/>
      <c r="Z26" s="103"/>
      <c r="AA26" s="29">
        <f t="shared" si="1"/>
        <v>0</v>
      </c>
      <c r="AB26" s="29" t="str">
        <f t="shared" si="2"/>
        <v/>
      </c>
      <c r="AC26" s="29"/>
      <c r="AD26" s="26"/>
      <c r="AE26" s="117"/>
      <c r="AF26" s="41"/>
    </row>
    <row r="27" ht="15" customHeight="1" spans="1:32">
      <c r="A27" s="25"/>
      <c r="B27" s="26"/>
      <c r="C27" s="26"/>
      <c r="D27" s="117"/>
      <c r="E27" s="117"/>
      <c r="F27" s="108"/>
      <c r="G27" s="174"/>
      <c r="H27" s="174"/>
      <c r="I27" s="174"/>
      <c r="J27" s="174"/>
      <c r="K27" s="174"/>
      <c r="L27" s="174"/>
      <c r="M27" s="174"/>
      <c r="N27" s="174"/>
      <c r="O27" s="117"/>
      <c r="P27" s="174"/>
      <c r="Q27" s="27"/>
      <c r="R27" s="102"/>
      <c r="S27" s="31"/>
      <c r="T27" s="29" t="str">
        <f t="shared" si="0"/>
        <v/>
      </c>
      <c r="U27" s="29"/>
      <c r="V27" s="28"/>
      <c r="W27" s="31"/>
      <c r="X27" s="29"/>
      <c r="Y27" s="29"/>
      <c r="Z27" s="103"/>
      <c r="AA27" s="29">
        <f t="shared" si="1"/>
        <v>0</v>
      </c>
      <c r="AB27" s="29" t="str">
        <f t="shared" si="2"/>
        <v/>
      </c>
      <c r="AC27" s="29"/>
      <c r="AD27" s="26"/>
      <c r="AE27" s="117"/>
      <c r="AF27" s="41"/>
    </row>
    <row r="28" ht="15" customHeight="1" spans="1:32">
      <c r="A28" s="25"/>
      <c r="B28" s="26"/>
      <c r="C28" s="26"/>
      <c r="D28" s="117"/>
      <c r="E28" s="117"/>
      <c r="F28" s="108"/>
      <c r="G28" s="174"/>
      <c r="H28" s="174"/>
      <c r="I28" s="174"/>
      <c r="J28" s="174"/>
      <c r="K28" s="174"/>
      <c r="L28" s="174"/>
      <c r="M28" s="174"/>
      <c r="N28" s="174"/>
      <c r="O28" s="117"/>
      <c r="P28" s="174"/>
      <c r="Q28" s="27"/>
      <c r="R28" s="102"/>
      <c r="S28" s="31"/>
      <c r="T28" s="29" t="str">
        <f t="shared" si="0"/>
        <v/>
      </c>
      <c r="U28" s="29"/>
      <c r="V28" s="28"/>
      <c r="W28" s="31"/>
      <c r="X28" s="29"/>
      <c r="Y28" s="29"/>
      <c r="Z28" s="103"/>
      <c r="AA28" s="29">
        <f t="shared" si="1"/>
        <v>0</v>
      </c>
      <c r="AB28" s="29" t="str">
        <f t="shared" si="2"/>
        <v/>
      </c>
      <c r="AC28" s="29"/>
      <c r="AD28" s="26"/>
      <c r="AE28" s="117"/>
      <c r="AF28" s="41"/>
    </row>
    <row r="29" s="14" customFormat="1" ht="15" customHeight="1" spans="1:32">
      <c r="A29" s="104" t="s">
        <v>361</v>
      </c>
      <c r="B29" s="105"/>
      <c r="C29" s="105"/>
      <c r="D29" s="118"/>
      <c r="E29" s="118"/>
      <c r="F29" s="175"/>
      <c r="G29" s="119"/>
      <c r="H29" s="119"/>
      <c r="I29" s="119"/>
      <c r="J29" s="119"/>
      <c r="K29" s="119"/>
      <c r="L29" s="119"/>
      <c r="M29" s="119"/>
      <c r="N29" s="119"/>
      <c r="O29" s="118"/>
      <c r="P29" s="119"/>
      <c r="Q29" s="88"/>
      <c r="R29" s="88"/>
      <c r="S29" s="56"/>
      <c r="T29" s="37" t="str">
        <f t="shared" si="0"/>
        <v/>
      </c>
      <c r="U29" s="37">
        <f>SUM(U8:U28)</f>
        <v>0</v>
      </c>
      <c r="V29" s="35">
        <f>SUM(V8:V28)</f>
        <v>0</v>
      </c>
      <c r="W29" s="36">
        <f>SUM(W8:W28)</f>
        <v>0</v>
      </c>
      <c r="X29" s="37">
        <f>SUM(X8:X28)</f>
        <v>0</v>
      </c>
      <c r="Y29" s="37">
        <f>SUM(Y8:Y28)</f>
        <v>0</v>
      </c>
      <c r="Z29" s="106"/>
      <c r="AA29" s="37">
        <f>SUM(AA8:AA28)</f>
        <v>0</v>
      </c>
      <c r="AB29" s="37" t="str">
        <f t="shared" si="2"/>
        <v/>
      </c>
      <c r="AC29" s="37"/>
      <c r="AD29" s="104"/>
      <c r="AE29" s="118"/>
      <c r="AF29" s="42"/>
    </row>
    <row r="30" ht="15" customHeight="1" spans="1:32">
      <c r="A30" s="55" t="s">
        <v>921</v>
      </c>
      <c r="B30" s="26"/>
      <c r="C30" s="26"/>
      <c r="D30" s="117"/>
      <c r="E30" s="117"/>
      <c r="F30" s="139"/>
      <c r="G30" s="174"/>
      <c r="H30" s="174"/>
      <c r="I30" s="174"/>
      <c r="J30" s="174"/>
      <c r="K30" s="174"/>
      <c r="L30" s="174"/>
      <c r="M30" s="174"/>
      <c r="N30" s="174"/>
      <c r="O30" s="117"/>
      <c r="P30" s="174"/>
      <c r="Q30" s="102"/>
      <c r="R30" s="102"/>
      <c r="S30" s="180"/>
      <c r="T30" s="29"/>
      <c r="U30" s="29"/>
      <c r="V30" s="28"/>
      <c r="W30" s="31"/>
      <c r="X30" s="29"/>
      <c r="Y30" s="29"/>
      <c r="Z30" s="103"/>
      <c r="AA30" s="29"/>
      <c r="AB30" s="29" t="str">
        <f t="shared" si="2"/>
        <v/>
      </c>
      <c r="AC30" s="29"/>
      <c r="AD30" s="26"/>
      <c r="AE30" s="117"/>
      <c r="AF30" s="41"/>
    </row>
    <row r="31" s="14" customFormat="1" ht="15" customHeight="1" spans="1:32">
      <c r="A31" s="104" t="s">
        <v>364</v>
      </c>
      <c r="B31" s="104"/>
      <c r="C31" s="104"/>
      <c r="D31" s="176"/>
      <c r="E31" s="176"/>
      <c r="F31" s="175"/>
      <c r="G31" s="119"/>
      <c r="H31" s="119"/>
      <c r="I31" s="119"/>
      <c r="J31" s="119"/>
      <c r="K31" s="119"/>
      <c r="L31" s="119"/>
      <c r="M31" s="119"/>
      <c r="N31" s="119"/>
      <c r="O31" s="119"/>
      <c r="P31" s="119"/>
      <c r="Q31" s="88"/>
      <c r="R31" s="88"/>
      <c r="S31" s="42"/>
      <c r="T31" s="37"/>
      <c r="U31" s="37">
        <f>U29-U30</f>
        <v>0</v>
      </c>
      <c r="V31" s="35">
        <f>V29-V30</f>
        <v>0</v>
      </c>
      <c r="W31" s="36">
        <f>W29-W30</f>
        <v>0</v>
      </c>
      <c r="X31" s="37">
        <f>X29-X30</f>
        <v>0</v>
      </c>
      <c r="Y31" s="37">
        <f>Y29-Y30</f>
        <v>0</v>
      </c>
      <c r="Z31" s="106"/>
      <c r="AA31" s="37">
        <f>AA29-AA30</f>
        <v>0</v>
      </c>
      <c r="AB31" s="37" t="str">
        <f t="shared" si="2"/>
        <v/>
      </c>
      <c r="AC31" s="37"/>
      <c r="AD31" s="104"/>
      <c r="AE31" s="118"/>
      <c r="AF31" s="42"/>
    </row>
  </sheetData>
  <mergeCells count="33">
    <mergeCell ref="A2:AC2"/>
    <mergeCell ref="A3:AD3"/>
    <mergeCell ref="U6:V6"/>
    <mergeCell ref="W6:X6"/>
    <mergeCell ref="Y6:AA6"/>
    <mergeCell ref="A29:C29"/>
    <mergeCell ref="A30:C30"/>
    <mergeCell ref="A31:C31"/>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AB6:AB7"/>
    <mergeCell ref="AC6:AC7"/>
    <mergeCell ref="AD6:AD7"/>
    <mergeCell ref="AE6:AE7"/>
    <mergeCell ref="AF6:AF7"/>
  </mergeCells>
  <hyperlinks>
    <hyperlink ref="A1" location="索引目录!E35" display="返回索引页"/>
    <hyperlink ref="B1" location="固定资产汇总!B11"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54">
    <pageSetUpPr fitToPage="1"/>
  </sheetPr>
  <dimension ref="A1:H70"/>
  <sheetViews>
    <sheetView zoomScale="90" zoomScaleNormal="90" workbookViewId="0">
      <pane ySplit="7" topLeftCell="A8" activePane="bottomLeft" state="frozen"/>
      <selection/>
      <selection pane="bottomLeft" activeCell="B79" sqref="B78:B79"/>
    </sheetView>
  </sheetViews>
  <sheetFormatPr defaultColWidth="9" defaultRowHeight="15.75" customHeight="1" outlineLevelCol="7"/>
  <cols>
    <col min="1" max="1" width="5.125" style="15" customWidth="1"/>
    <col min="2" max="2" width="15.625" style="15" customWidth="1"/>
    <col min="3" max="3" width="29.25" style="15" customWidth="1"/>
    <col min="4" max="4" width="20.5" style="15" customWidth="1"/>
    <col min="5" max="5" width="91.75" style="15" customWidth="1"/>
    <col min="6" max="6" width="11.25" style="15"/>
    <col min="7" max="11" width="9" style="15"/>
    <col min="12" max="12" width="11.625" style="15"/>
    <col min="13" max="16384" width="9" style="15"/>
  </cols>
  <sheetData>
    <row r="1" s="85" customFormat="1" ht="11.25" spans="1:8">
      <c r="A1" s="163" t="s">
        <v>288</v>
      </c>
      <c r="B1" s="90" t="s">
        <v>269</v>
      </c>
      <c r="C1" s="90"/>
      <c r="D1" s="87"/>
      <c r="E1" s="87"/>
      <c r="F1" s="87"/>
      <c r="G1" s="87"/>
      <c r="H1" s="87"/>
    </row>
    <row r="2" s="12" customFormat="1" ht="30" customHeight="1" spans="1:8">
      <c r="A2" s="19" t="s">
        <v>922</v>
      </c>
      <c r="B2" s="19"/>
      <c r="C2" s="19"/>
      <c r="D2" s="19"/>
      <c r="E2" s="19"/>
      <c r="F2" s="19"/>
      <c r="G2" s="19"/>
      <c r="H2" s="19"/>
    </row>
    <row r="3" ht="15" customHeight="1" spans="1:8">
      <c r="A3" s="20" t="str">
        <f>CONCATENATE(封面!D9,封面!F9,封面!G9,封面!H9,封面!I9,封面!J9,封面!K9)</f>
        <v>评估基准日：2024年9月30日</v>
      </c>
      <c r="B3" s="20"/>
      <c r="C3" s="20"/>
      <c r="D3" s="20"/>
      <c r="E3" s="38"/>
      <c r="F3" s="164"/>
      <c r="G3" s="164"/>
      <c r="H3" s="164"/>
    </row>
    <row r="4" ht="15" customHeight="1" spans="1:8">
      <c r="A4" s="20"/>
      <c r="B4" s="20"/>
      <c r="C4" s="20"/>
      <c r="D4" s="20"/>
      <c r="E4" s="39" t="s">
        <v>923</v>
      </c>
      <c r="F4" s="164"/>
      <c r="G4" s="164"/>
      <c r="H4" s="164"/>
    </row>
    <row r="5" ht="15" customHeight="1" spans="1:5">
      <c r="A5" s="21" t="str">
        <f>封面!D7&amp;封面!F7</f>
        <v>被评估单位：杭州宏逸柳溪旅游发展有限公司</v>
      </c>
      <c r="E5" s="40" t="s">
        <v>292</v>
      </c>
    </row>
    <row r="6" s="13" customFormat="1" ht="15" customHeight="1" spans="1:5">
      <c r="A6" s="22" t="s">
        <v>293</v>
      </c>
      <c r="B6" s="22" t="s">
        <v>924</v>
      </c>
      <c r="C6" s="165" t="s">
        <v>925</v>
      </c>
      <c r="D6" s="53" t="s">
        <v>889</v>
      </c>
      <c r="E6" s="53" t="s">
        <v>303</v>
      </c>
    </row>
    <row r="7" s="13" customFormat="1" ht="15" customHeight="1" spans="1:5">
      <c r="A7" s="22"/>
      <c r="B7" s="22"/>
      <c r="C7" s="22"/>
      <c r="D7" s="22"/>
      <c r="E7" s="22"/>
    </row>
    <row r="8" ht="15" customHeight="1" spans="1:5">
      <c r="A8" s="166">
        <v>1</v>
      </c>
      <c r="B8" s="167" t="s">
        <v>926</v>
      </c>
      <c r="C8" s="167" t="s">
        <v>927</v>
      </c>
      <c r="D8" s="27">
        <v>44317</v>
      </c>
      <c r="E8" s="168" t="s">
        <v>928</v>
      </c>
    </row>
    <row r="9" ht="15" customHeight="1" spans="1:5">
      <c r="A9" s="166">
        <v>2</v>
      </c>
      <c r="B9" s="167" t="s">
        <v>929</v>
      </c>
      <c r="C9" s="167" t="s">
        <v>930</v>
      </c>
      <c r="D9" s="27">
        <v>44347</v>
      </c>
      <c r="E9" s="168" t="s">
        <v>931</v>
      </c>
    </row>
    <row r="10" ht="15" customHeight="1" spans="1:5">
      <c r="A10" s="166">
        <v>3</v>
      </c>
      <c r="B10" s="169" t="s">
        <v>932</v>
      </c>
      <c r="C10" s="166" t="s">
        <v>933</v>
      </c>
      <c r="D10" s="27">
        <v>44347</v>
      </c>
      <c r="E10" s="26"/>
    </row>
    <row r="11" ht="15" customHeight="1" spans="1:5">
      <c r="A11" s="166"/>
      <c r="B11" s="166"/>
      <c r="C11" s="166" t="s">
        <v>934</v>
      </c>
      <c r="D11" s="27">
        <v>44347</v>
      </c>
      <c r="E11" s="170" t="s">
        <v>935</v>
      </c>
    </row>
    <row r="12" ht="15" customHeight="1" spans="1:5">
      <c r="A12" s="166"/>
      <c r="B12" s="166"/>
      <c r="C12" s="166" t="s">
        <v>934</v>
      </c>
      <c r="D12" s="27">
        <v>44347</v>
      </c>
      <c r="E12" s="170" t="s">
        <v>935</v>
      </c>
    </row>
    <row r="13" ht="15" customHeight="1" spans="1:5">
      <c r="A13" s="166"/>
      <c r="B13" s="166"/>
      <c r="C13" s="166" t="s">
        <v>934</v>
      </c>
      <c r="D13" s="27">
        <v>44347</v>
      </c>
      <c r="E13" s="170" t="s">
        <v>935</v>
      </c>
    </row>
    <row r="14" ht="15" customHeight="1" spans="1:5">
      <c r="A14" s="166"/>
      <c r="B14" s="166"/>
      <c r="C14" s="166" t="s">
        <v>934</v>
      </c>
      <c r="D14" s="27">
        <v>44347</v>
      </c>
      <c r="E14" s="170" t="s">
        <v>935</v>
      </c>
    </row>
    <row r="15" ht="15" customHeight="1" spans="1:5">
      <c r="A15" s="166"/>
      <c r="B15" s="166"/>
      <c r="C15" s="166" t="s">
        <v>934</v>
      </c>
      <c r="D15" s="27">
        <v>44347</v>
      </c>
      <c r="E15" s="170" t="s">
        <v>935</v>
      </c>
    </row>
    <row r="16" ht="15" customHeight="1" spans="1:5">
      <c r="A16" s="166"/>
      <c r="B16" s="166"/>
      <c r="C16" s="166" t="s">
        <v>936</v>
      </c>
      <c r="D16" s="27">
        <v>44347</v>
      </c>
      <c r="E16" s="170" t="s">
        <v>935</v>
      </c>
    </row>
    <row r="17" ht="15" customHeight="1" spans="1:5">
      <c r="A17" s="166"/>
      <c r="B17" s="166"/>
      <c r="C17" s="166" t="s">
        <v>936</v>
      </c>
      <c r="D17" s="27">
        <v>44347</v>
      </c>
      <c r="E17" s="170" t="s">
        <v>935</v>
      </c>
    </row>
    <row r="18" ht="15" customHeight="1" spans="1:5">
      <c r="A18" s="166"/>
      <c r="B18" s="166"/>
      <c r="C18" s="166" t="s">
        <v>936</v>
      </c>
      <c r="D18" s="27">
        <v>44347</v>
      </c>
      <c r="E18" s="170" t="s">
        <v>935</v>
      </c>
    </row>
    <row r="19" ht="15" customHeight="1" spans="1:5">
      <c r="A19" s="166"/>
      <c r="B19" s="166"/>
      <c r="C19" s="166" t="s">
        <v>936</v>
      </c>
      <c r="D19" s="27">
        <v>44347</v>
      </c>
      <c r="E19" s="170" t="s">
        <v>935</v>
      </c>
    </row>
    <row r="20" ht="15" customHeight="1" spans="1:5">
      <c r="A20" s="166"/>
      <c r="B20" s="166"/>
      <c r="C20" s="166" t="s">
        <v>936</v>
      </c>
      <c r="D20" s="27">
        <v>44347</v>
      </c>
      <c r="E20" s="170" t="s">
        <v>935</v>
      </c>
    </row>
    <row r="21" ht="15" customHeight="1" spans="1:5">
      <c r="A21" s="166"/>
      <c r="B21" s="166"/>
      <c r="C21" s="166" t="s">
        <v>936</v>
      </c>
      <c r="D21" s="27">
        <v>44347</v>
      </c>
      <c r="E21" s="170" t="s">
        <v>935</v>
      </c>
    </row>
    <row r="22" ht="15" customHeight="1" spans="1:5">
      <c r="A22" s="166"/>
      <c r="B22" s="166"/>
      <c r="C22" s="166" t="s">
        <v>936</v>
      </c>
      <c r="D22" s="27">
        <v>44347</v>
      </c>
      <c r="E22" s="170" t="s">
        <v>935</v>
      </c>
    </row>
    <row r="23" ht="15" customHeight="1" spans="1:5">
      <c r="A23" s="166"/>
      <c r="B23" s="166"/>
      <c r="C23" s="166" t="s">
        <v>936</v>
      </c>
      <c r="D23" s="27">
        <v>44347</v>
      </c>
      <c r="E23" s="170" t="s">
        <v>935</v>
      </c>
    </row>
    <row r="24" ht="15" customHeight="1" spans="1:5">
      <c r="A24" s="166"/>
      <c r="B24" s="166"/>
      <c r="C24" s="166" t="s">
        <v>936</v>
      </c>
      <c r="D24" s="27">
        <v>44347</v>
      </c>
      <c r="E24" s="170" t="s">
        <v>935</v>
      </c>
    </row>
    <row r="25" ht="15" customHeight="1" spans="1:5">
      <c r="A25" s="166"/>
      <c r="B25" s="166"/>
      <c r="C25" s="166" t="s">
        <v>936</v>
      </c>
      <c r="D25" s="27">
        <v>44347</v>
      </c>
      <c r="E25" s="170" t="s">
        <v>935</v>
      </c>
    </row>
    <row r="26" ht="15" customHeight="1" spans="1:5">
      <c r="A26" s="166"/>
      <c r="B26" s="166"/>
      <c r="C26" s="166" t="s">
        <v>936</v>
      </c>
      <c r="D26" s="27">
        <v>44347</v>
      </c>
      <c r="E26" s="170" t="s">
        <v>935</v>
      </c>
    </row>
    <row r="27" ht="15" customHeight="1" spans="1:5">
      <c r="A27" s="166"/>
      <c r="B27" s="166"/>
      <c r="C27" s="166" t="s">
        <v>937</v>
      </c>
      <c r="D27" s="27">
        <v>44347</v>
      </c>
      <c r="E27" s="26"/>
    </row>
    <row r="28" ht="15" customHeight="1" spans="1:5">
      <c r="A28" s="166"/>
      <c r="B28" s="166"/>
      <c r="C28" s="166" t="s">
        <v>938</v>
      </c>
      <c r="D28" s="27">
        <v>44347</v>
      </c>
      <c r="E28" s="170" t="s">
        <v>939</v>
      </c>
    </row>
    <row r="29" ht="15" customHeight="1" spans="1:5">
      <c r="A29" s="166"/>
      <c r="B29" s="166"/>
      <c r="C29" s="166" t="s">
        <v>940</v>
      </c>
      <c r="D29" s="27">
        <v>44347</v>
      </c>
      <c r="E29" s="170" t="s">
        <v>935</v>
      </c>
    </row>
    <row r="30" ht="15" customHeight="1" spans="1:5">
      <c r="A30" s="166"/>
      <c r="B30" s="166"/>
      <c r="C30" s="166" t="s">
        <v>941</v>
      </c>
      <c r="D30" s="27">
        <v>44347</v>
      </c>
      <c r="E30" s="170" t="s">
        <v>939</v>
      </c>
    </row>
    <row r="31" ht="15" customHeight="1" spans="1:5">
      <c r="A31" s="166"/>
      <c r="B31" s="166"/>
      <c r="C31" s="166" t="s">
        <v>941</v>
      </c>
      <c r="D31" s="27">
        <v>44347</v>
      </c>
      <c r="E31" s="170" t="s">
        <v>939</v>
      </c>
    </row>
    <row r="32" ht="15" customHeight="1" spans="1:5">
      <c r="A32" s="166"/>
      <c r="B32" s="166"/>
      <c r="C32" s="166" t="s">
        <v>942</v>
      </c>
      <c r="D32" s="27">
        <v>44347</v>
      </c>
      <c r="E32" s="170" t="s">
        <v>939</v>
      </c>
    </row>
    <row r="33" ht="15" customHeight="1" spans="1:5">
      <c r="A33" s="166"/>
      <c r="B33" s="166"/>
      <c r="C33" s="166" t="s">
        <v>943</v>
      </c>
      <c r="D33" s="27">
        <v>44347</v>
      </c>
      <c r="E33" s="170" t="s">
        <v>939</v>
      </c>
    </row>
    <row r="34" ht="15" customHeight="1" spans="1:5">
      <c r="A34" s="166"/>
      <c r="B34" s="166"/>
      <c r="C34" s="166" t="s">
        <v>944</v>
      </c>
      <c r="D34" s="27">
        <v>44347</v>
      </c>
      <c r="E34" s="170" t="s">
        <v>935</v>
      </c>
    </row>
    <row r="35" ht="15" customHeight="1" spans="1:5">
      <c r="A35" s="166"/>
      <c r="B35" s="166"/>
      <c r="C35" s="166" t="s">
        <v>945</v>
      </c>
      <c r="D35" s="27">
        <v>44347</v>
      </c>
      <c r="E35" s="170" t="s">
        <v>939</v>
      </c>
    </row>
    <row r="36" ht="15" customHeight="1" spans="1:5">
      <c r="A36" s="166"/>
      <c r="B36" s="166"/>
      <c r="C36" s="166" t="s">
        <v>946</v>
      </c>
      <c r="D36" s="27">
        <v>44347</v>
      </c>
      <c r="E36" s="26"/>
    </row>
    <row r="37" ht="15" customHeight="1" spans="1:5">
      <c r="A37" s="166"/>
      <c r="B37" s="166"/>
      <c r="C37" s="166" t="s">
        <v>946</v>
      </c>
      <c r="D37" s="27">
        <v>44347</v>
      </c>
      <c r="E37" s="26"/>
    </row>
    <row r="38" ht="15" customHeight="1" spans="1:5">
      <c r="A38" s="166"/>
      <c r="B38" s="166"/>
      <c r="C38" s="166" t="s">
        <v>947</v>
      </c>
      <c r="D38" s="27">
        <v>44347</v>
      </c>
      <c r="E38" s="26"/>
    </row>
    <row r="39" ht="15" customHeight="1" spans="1:5">
      <c r="A39" s="166"/>
      <c r="B39" s="166"/>
      <c r="C39" s="166" t="s">
        <v>948</v>
      </c>
      <c r="D39" s="27">
        <v>44347</v>
      </c>
      <c r="E39" s="26"/>
    </row>
    <row r="40" ht="15" customHeight="1" spans="1:5">
      <c r="A40" s="166"/>
      <c r="B40" s="166"/>
      <c r="C40" s="166" t="s">
        <v>949</v>
      </c>
      <c r="D40" s="27">
        <v>44347</v>
      </c>
      <c r="E40" s="157" t="s">
        <v>950</v>
      </c>
    </row>
    <row r="41" ht="15" customHeight="1" spans="1:5">
      <c r="A41" s="166"/>
      <c r="B41" s="166"/>
      <c r="C41" s="166" t="s">
        <v>951</v>
      </c>
      <c r="D41" s="27">
        <v>44347</v>
      </c>
      <c r="E41" s="170" t="s">
        <v>952</v>
      </c>
    </row>
    <row r="42" ht="15" customHeight="1" spans="1:5">
      <c r="A42" s="166"/>
      <c r="B42" s="166"/>
      <c r="C42" s="166" t="s">
        <v>953</v>
      </c>
      <c r="D42" s="27">
        <v>44347</v>
      </c>
      <c r="E42" s="26"/>
    </row>
    <row r="43" ht="15" customHeight="1" spans="1:5">
      <c r="A43" s="166"/>
      <c r="B43" s="166"/>
      <c r="C43" s="166" t="s">
        <v>954</v>
      </c>
      <c r="D43" s="27">
        <v>44347</v>
      </c>
      <c r="E43" s="26"/>
    </row>
    <row r="44" ht="15" customHeight="1" spans="1:5">
      <c r="A44" s="166"/>
      <c r="B44" s="166"/>
      <c r="C44" s="166" t="s">
        <v>954</v>
      </c>
      <c r="D44" s="27">
        <v>44347</v>
      </c>
      <c r="E44" s="26"/>
    </row>
    <row r="45" ht="15" customHeight="1" spans="1:5">
      <c r="A45" s="166"/>
      <c r="B45" s="166"/>
      <c r="C45" s="166" t="s">
        <v>955</v>
      </c>
      <c r="D45" s="27">
        <v>44347</v>
      </c>
      <c r="E45" s="26"/>
    </row>
    <row r="46" ht="15" customHeight="1" spans="1:5">
      <c r="A46" s="166"/>
      <c r="B46" s="166"/>
      <c r="C46" s="166" t="s">
        <v>956</v>
      </c>
      <c r="D46" s="27">
        <v>44347</v>
      </c>
      <c r="E46" s="157" t="s">
        <v>950</v>
      </c>
    </row>
    <row r="47" ht="15" customHeight="1" spans="1:5">
      <c r="A47" s="166"/>
      <c r="B47" s="166"/>
      <c r="C47" s="166" t="s">
        <v>957</v>
      </c>
      <c r="D47" s="27">
        <v>44347</v>
      </c>
      <c r="E47" s="157" t="s">
        <v>950</v>
      </c>
    </row>
    <row r="48" ht="15" customHeight="1" spans="1:5">
      <c r="A48" s="166"/>
      <c r="B48" s="166"/>
      <c r="C48" s="166" t="s">
        <v>958</v>
      </c>
      <c r="D48" s="27">
        <v>44347</v>
      </c>
      <c r="E48" s="157" t="s">
        <v>950</v>
      </c>
    </row>
    <row r="49" ht="15" customHeight="1" spans="1:5">
      <c r="A49" s="166"/>
      <c r="B49" s="166"/>
      <c r="C49" s="166" t="s">
        <v>959</v>
      </c>
      <c r="D49" s="27">
        <v>44347</v>
      </c>
      <c r="E49" s="157" t="s">
        <v>950</v>
      </c>
    </row>
    <row r="50" ht="15" customHeight="1" spans="1:5">
      <c r="A50" s="166"/>
      <c r="B50" s="166"/>
      <c r="C50" s="166" t="s">
        <v>960</v>
      </c>
      <c r="D50" s="27">
        <v>44347</v>
      </c>
      <c r="E50" s="26"/>
    </row>
    <row r="51" ht="15" customHeight="1" spans="1:5">
      <c r="A51" s="166"/>
      <c r="B51" s="166"/>
      <c r="C51" s="166" t="s">
        <v>961</v>
      </c>
      <c r="D51" s="27">
        <v>44347</v>
      </c>
      <c r="E51" s="26"/>
    </row>
    <row r="52" ht="15" customHeight="1" spans="1:5">
      <c r="A52" s="166"/>
      <c r="B52" s="166"/>
      <c r="C52" s="166" t="s">
        <v>962</v>
      </c>
      <c r="D52" s="27">
        <v>44347</v>
      </c>
      <c r="E52" s="170" t="s">
        <v>939</v>
      </c>
    </row>
    <row r="53" ht="15" customHeight="1" spans="1:5">
      <c r="A53" s="166"/>
      <c r="B53" s="166"/>
      <c r="C53" s="166" t="s">
        <v>963</v>
      </c>
      <c r="D53" s="27">
        <v>44347</v>
      </c>
      <c r="E53" s="26"/>
    </row>
    <row r="54" ht="15" customHeight="1" spans="1:5">
      <c r="A54" s="166"/>
      <c r="B54" s="166"/>
      <c r="C54" s="166" t="s">
        <v>964</v>
      </c>
      <c r="D54" s="27">
        <v>44347</v>
      </c>
      <c r="E54" s="26"/>
    </row>
    <row r="55" ht="15" customHeight="1" spans="1:5">
      <c r="A55" s="166"/>
      <c r="B55" s="166"/>
      <c r="C55" s="166" t="s">
        <v>965</v>
      </c>
      <c r="D55" s="27">
        <v>44347</v>
      </c>
      <c r="E55" s="170"/>
    </row>
    <row r="56" ht="15" customHeight="1" spans="1:5">
      <c r="A56" s="166"/>
      <c r="B56" s="166"/>
      <c r="C56" s="166" t="s">
        <v>966</v>
      </c>
      <c r="D56" s="27">
        <v>44347</v>
      </c>
      <c r="E56" s="170"/>
    </row>
    <row r="57" ht="15" customHeight="1" spans="1:5">
      <c r="A57" s="166"/>
      <c r="B57" s="166"/>
      <c r="C57" s="166" t="s">
        <v>967</v>
      </c>
      <c r="D57" s="27">
        <v>44347</v>
      </c>
      <c r="E57" s="170"/>
    </row>
    <row r="58" ht="15" customHeight="1" spans="1:5">
      <c r="A58" s="166"/>
      <c r="B58" s="166"/>
      <c r="C58" s="166" t="s">
        <v>967</v>
      </c>
      <c r="D58" s="27">
        <v>44347</v>
      </c>
      <c r="E58" s="170"/>
    </row>
    <row r="59" ht="15" customHeight="1" spans="1:5">
      <c r="A59" s="166"/>
      <c r="B59" s="166"/>
      <c r="C59" s="166" t="s">
        <v>967</v>
      </c>
      <c r="D59" s="27">
        <v>44347</v>
      </c>
      <c r="E59" s="170"/>
    </row>
    <row r="60" ht="15" customHeight="1" spans="1:5">
      <c r="A60" s="166"/>
      <c r="B60" s="166"/>
      <c r="C60" s="166" t="s">
        <v>968</v>
      </c>
      <c r="D60" s="27">
        <v>44347</v>
      </c>
      <c r="E60" s="170" t="s">
        <v>939</v>
      </c>
    </row>
    <row r="61" ht="15" customHeight="1" spans="1:5">
      <c r="A61" s="166"/>
      <c r="B61" s="166"/>
      <c r="C61" s="166" t="s">
        <v>969</v>
      </c>
      <c r="D61" s="27">
        <v>44347</v>
      </c>
      <c r="E61" s="26"/>
    </row>
    <row r="62" ht="15" customHeight="1" spans="1:5">
      <c r="A62" s="166"/>
      <c r="B62" s="166"/>
      <c r="C62" s="166" t="s">
        <v>970</v>
      </c>
      <c r="D62" s="27">
        <v>44347</v>
      </c>
      <c r="E62" s="170" t="s">
        <v>939</v>
      </c>
    </row>
    <row r="63" ht="15" customHeight="1" spans="1:5">
      <c r="A63" s="166"/>
      <c r="B63" s="166"/>
      <c r="C63" s="166" t="s">
        <v>941</v>
      </c>
      <c r="D63" s="27">
        <v>44347</v>
      </c>
      <c r="E63" s="170" t="s">
        <v>939</v>
      </c>
    </row>
    <row r="64" ht="15" customHeight="1" spans="1:5">
      <c r="A64" s="166"/>
      <c r="B64" s="166"/>
      <c r="C64" s="166" t="s">
        <v>942</v>
      </c>
      <c r="D64" s="27">
        <v>44347</v>
      </c>
      <c r="E64" s="170" t="s">
        <v>939</v>
      </c>
    </row>
    <row r="65" ht="15" customHeight="1" spans="1:5">
      <c r="A65" s="166"/>
      <c r="B65" s="166"/>
      <c r="C65" s="166" t="s">
        <v>971</v>
      </c>
      <c r="D65" s="27">
        <v>44347</v>
      </c>
      <c r="E65" s="170" t="s">
        <v>939</v>
      </c>
    </row>
    <row r="66" ht="15" customHeight="1" spans="1:5">
      <c r="A66" s="25"/>
      <c r="B66" s="26"/>
      <c r="C66" s="26"/>
      <c r="D66" s="27"/>
      <c r="E66" s="26"/>
    </row>
    <row r="67" ht="15" customHeight="1" spans="1:5">
      <c r="A67" s="25"/>
      <c r="B67" s="26"/>
      <c r="C67" s="26"/>
      <c r="D67" s="27"/>
      <c r="E67" s="26"/>
    </row>
    <row r="68" ht="15" customHeight="1" spans="1:5">
      <c r="A68" s="25"/>
      <c r="B68" s="26"/>
      <c r="C68" s="26"/>
      <c r="D68" s="27"/>
      <c r="E68" s="26"/>
    </row>
    <row r="69" ht="15" customHeight="1" spans="1:5">
      <c r="A69" s="25"/>
      <c r="B69" s="26"/>
      <c r="C69" s="26"/>
      <c r="D69" s="27"/>
      <c r="E69" s="26"/>
    </row>
    <row r="70" ht="15" customHeight="1" spans="1:5">
      <c r="A70" s="25"/>
      <c r="B70" s="26"/>
      <c r="C70" s="26"/>
      <c r="D70" s="27"/>
      <c r="E70" s="26"/>
    </row>
  </sheetData>
  <mergeCells count="9">
    <mergeCell ref="A2:E2"/>
    <mergeCell ref="A3:E3"/>
    <mergeCell ref="A6:A7"/>
    <mergeCell ref="A10:A65"/>
    <mergeCell ref="B6:B7"/>
    <mergeCell ref="B10:B65"/>
    <mergeCell ref="C6:C7"/>
    <mergeCell ref="D6:D7"/>
    <mergeCell ref="E6:E7"/>
  </mergeCells>
  <conditionalFormatting sqref="A8:C9">
    <cfRule type="expression" dxfId="0" priority="13">
      <formula>_xlfn.ISFORMULA(A8)</formula>
    </cfRule>
  </conditionalFormatting>
  <conditionalFormatting sqref="A10:C10 C11:C65">
    <cfRule type="expression" dxfId="1" priority="4">
      <formula>_xlfn.ISFORMULA(A10)</formula>
    </cfRule>
  </conditionalFormatting>
  <hyperlinks>
    <hyperlink ref="A1" location="索引目录!E36" display="返回索引页"/>
    <hyperlink ref="B1" location="固定资产汇总!B14" display="返回"/>
  </hyperlinks>
  <printOptions horizontalCentered="1"/>
  <pageMargins left="0.156944444444444" right="0.156944444444444" top="0.984027777777778" bottom="0.826388888888889" header="0.984027777777778" footer="0.472222222222222"/>
  <pageSetup paperSize="9" scale="97" fitToHeight="0" orientation="landscape"/>
  <headerFooter alignWithMargins="0">
    <oddHeader>&amp;R&amp;10</oddHeader>
    <oddFooter>&amp;R共&amp;N页，第&amp;P页</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45"/>
  <sheetViews>
    <sheetView topLeftCell="A6" workbookViewId="0">
      <selection activeCell="B45" sqref="B45"/>
    </sheetView>
  </sheetViews>
  <sheetFormatPr defaultColWidth="9" defaultRowHeight="18" customHeight="1"/>
  <cols>
    <col min="1" max="1" width="17.75" style="417" customWidth="1"/>
    <col min="2" max="2" width="10.5" style="421" customWidth="1"/>
    <col min="3" max="3" width="8" style="421" customWidth="1"/>
    <col min="4" max="4" width="13" style="421" customWidth="1"/>
    <col min="5" max="5" width="9.625" style="421" customWidth="1"/>
    <col min="6" max="6" width="18.625" style="421" customWidth="1"/>
    <col min="7" max="7" width="11.25" style="421" customWidth="1"/>
    <col min="8" max="8" width="17.25" style="421" customWidth="1"/>
    <col min="9" max="9" width="22.75" style="421" customWidth="1"/>
    <col min="10" max="10" width="13.75" style="421" customWidth="1"/>
    <col min="11" max="11" width="15.5" style="421" customWidth="1"/>
    <col min="12" max="16384" width="9" style="421"/>
  </cols>
  <sheetData>
    <row r="1" s="416" customFormat="1" ht="13.5" customHeight="1" spans="1:11">
      <c r="A1" s="422" t="s">
        <v>136</v>
      </c>
      <c r="B1" s="423"/>
      <c r="C1" s="423"/>
      <c r="D1" s="423"/>
      <c r="E1" s="423"/>
      <c r="F1" s="423"/>
      <c r="G1" s="423"/>
      <c r="H1" s="423"/>
      <c r="I1" s="423"/>
      <c r="J1" s="423"/>
      <c r="K1" s="423"/>
    </row>
    <row r="2" s="416" customFormat="1" customHeight="1" spans="1:11">
      <c r="A2" s="424" t="s">
        <v>35</v>
      </c>
      <c r="B2" s="423"/>
      <c r="C2" s="423"/>
      <c r="D2" s="423"/>
      <c r="E2" s="423"/>
      <c r="F2" s="423"/>
      <c r="G2" s="423"/>
      <c r="H2" s="423"/>
      <c r="I2" s="423"/>
      <c r="J2" s="423"/>
      <c r="K2" s="423"/>
    </row>
    <row r="3" customHeight="1" spans="1:11">
      <c r="A3" s="425" t="str">
        <f>CONCATENATE(封面!D9,封面!F9,封面!G9,封面!H9,封面!I9,封面!J9,封面!K9)</f>
        <v>评估基准日：2024年9月30日</v>
      </c>
      <c r="B3" s="425"/>
      <c r="C3" s="425"/>
      <c r="D3" s="425"/>
      <c r="E3" s="425"/>
      <c r="F3" s="425"/>
      <c r="G3" s="425"/>
      <c r="H3" s="425"/>
      <c r="I3" s="425"/>
      <c r="J3" s="425"/>
      <c r="K3" s="425"/>
    </row>
    <row r="4" ht="17.25" customHeight="1" spans="1:11">
      <c r="A4" s="426" t="s">
        <v>164</v>
      </c>
      <c r="B4" s="427"/>
      <c r="C4" s="427"/>
      <c r="D4" s="427"/>
      <c r="E4" s="427"/>
      <c r="F4" s="427"/>
      <c r="G4" s="427"/>
      <c r="H4" s="427"/>
      <c r="I4" s="427"/>
      <c r="K4" s="513" t="s">
        <v>165</v>
      </c>
    </row>
    <row r="5" s="417" customFormat="1" customHeight="1" spans="1:12">
      <c r="A5" s="428" t="s">
        <v>166</v>
      </c>
      <c r="B5" s="429" t="s">
        <v>167</v>
      </c>
      <c r="C5" s="430" t="str">
        <f>IF(封面!F7="","",封面!F7)</f>
        <v>杭州宏逸柳溪旅游发展有限公司</v>
      </c>
      <c r="D5" s="431"/>
      <c r="E5" s="431"/>
      <c r="F5" s="431"/>
      <c r="G5" s="432"/>
      <c r="H5" s="429" t="s">
        <v>168</v>
      </c>
      <c r="I5" s="514"/>
      <c r="J5" s="515" t="s">
        <v>169</v>
      </c>
      <c r="K5" s="516"/>
      <c r="L5" s="421"/>
    </row>
    <row r="6" s="417" customFormat="1" customHeight="1" spans="1:12">
      <c r="A6" s="433"/>
      <c r="B6" s="434" t="s">
        <v>170</v>
      </c>
      <c r="C6" s="435"/>
      <c r="D6" s="436"/>
      <c r="E6" s="436"/>
      <c r="F6" s="436"/>
      <c r="G6" s="437"/>
      <c r="H6" s="438"/>
      <c r="I6" s="517"/>
      <c r="J6" s="518"/>
      <c r="K6" s="519"/>
      <c r="L6" s="421"/>
    </row>
    <row r="7" s="417" customFormat="1" customHeight="1" spans="1:11">
      <c r="A7" s="439" t="s">
        <v>171</v>
      </c>
      <c r="B7" s="440"/>
      <c r="C7" s="436"/>
      <c r="D7" s="436"/>
      <c r="E7" s="437"/>
      <c r="F7" s="441" t="s">
        <v>172</v>
      </c>
      <c r="G7" s="442"/>
      <c r="H7" s="441" t="s">
        <v>173</v>
      </c>
      <c r="I7" s="506"/>
      <c r="J7" s="441" t="s">
        <v>169</v>
      </c>
      <c r="K7" s="520"/>
    </row>
    <row r="8" s="417" customFormat="1" customHeight="1" spans="1:11">
      <c r="A8" s="443" t="s">
        <v>174</v>
      </c>
      <c r="B8" s="440"/>
      <c r="C8" s="436"/>
      <c r="D8" s="436"/>
      <c r="E8" s="437"/>
      <c r="F8" s="441" t="s">
        <v>172</v>
      </c>
      <c r="G8" s="442"/>
      <c r="H8" s="441" t="s">
        <v>175</v>
      </c>
      <c r="I8" s="506"/>
      <c r="J8" s="441" t="s">
        <v>169</v>
      </c>
      <c r="K8" s="520"/>
    </row>
    <row r="9" s="417" customFormat="1" customHeight="1" spans="1:11">
      <c r="A9" s="443" t="s">
        <v>176</v>
      </c>
      <c r="B9" s="444"/>
      <c r="C9" s="441" t="s">
        <v>177</v>
      </c>
      <c r="D9" s="444"/>
      <c r="E9" s="445" t="s">
        <v>178</v>
      </c>
      <c r="F9" s="435"/>
      <c r="G9" s="437"/>
      <c r="H9" s="441" t="s">
        <v>179</v>
      </c>
      <c r="I9" s="506"/>
      <c r="J9" s="441" t="s">
        <v>169</v>
      </c>
      <c r="K9" s="520"/>
    </row>
    <row r="10" s="417" customFormat="1" ht="27" customHeight="1" spans="1:11">
      <c r="A10" s="439" t="s">
        <v>180</v>
      </c>
      <c r="B10" s="446"/>
      <c r="C10" s="447"/>
      <c r="D10" s="447"/>
      <c r="E10" s="447"/>
      <c r="F10" s="447"/>
      <c r="G10" s="448"/>
      <c r="H10" s="434" t="s">
        <v>181</v>
      </c>
      <c r="I10" s="444"/>
      <c r="J10" s="434" t="s">
        <v>182</v>
      </c>
      <c r="K10" s="521"/>
    </row>
    <row r="11" customHeight="1" spans="1:11">
      <c r="A11" s="439" t="s">
        <v>183</v>
      </c>
      <c r="B11" s="449"/>
      <c r="C11" s="441" t="s">
        <v>184</v>
      </c>
      <c r="D11" s="442"/>
      <c r="E11" s="441" t="s">
        <v>185</v>
      </c>
      <c r="F11" s="442"/>
      <c r="G11" s="450" t="s">
        <v>186</v>
      </c>
      <c r="H11" s="449"/>
      <c r="I11" s="450" t="s">
        <v>187</v>
      </c>
      <c r="J11" s="522"/>
      <c r="K11" s="523"/>
    </row>
    <row r="12" customHeight="1" spans="1:11">
      <c r="A12" s="443" t="s">
        <v>188</v>
      </c>
      <c r="B12" s="449"/>
      <c r="C12" s="441" t="s">
        <v>189</v>
      </c>
      <c r="D12" s="442"/>
      <c r="E12" s="441" t="s">
        <v>190</v>
      </c>
      <c r="F12" s="442"/>
      <c r="G12" s="450" t="s">
        <v>191</v>
      </c>
      <c r="H12" s="449"/>
      <c r="I12" s="450" t="s">
        <v>192</v>
      </c>
      <c r="J12" s="442"/>
      <c r="K12" s="524"/>
    </row>
    <row r="13" customHeight="1" spans="1:11">
      <c r="A13" s="451" t="s">
        <v>193</v>
      </c>
      <c r="B13" s="452"/>
      <c r="C13" s="453" t="s">
        <v>194</v>
      </c>
      <c r="D13" s="452"/>
      <c r="E13" s="454" t="s">
        <v>195</v>
      </c>
      <c r="F13" s="455"/>
      <c r="G13" s="456" t="s">
        <v>196</v>
      </c>
      <c r="H13" s="457"/>
      <c r="I13" s="473"/>
      <c r="J13" s="473"/>
      <c r="K13" s="525"/>
    </row>
    <row r="14" s="418" customFormat="1" customHeight="1" spans="1:11">
      <c r="A14" s="458" t="s">
        <v>197</v>
      </c>
      <c r="B14" s="459"/>
      <c r="C14" s="459"/>
      <c r="D14" s="459"/>
      <c r="E14" s="459"/>
      <c r="F14" s="459"/>
      <c r="G14" s="460"/>
      <c r="H14" s="461" t="s">
        <v>198</v>
      </c>
      <c r="I14" s="478"/>
      <c r="J14" s="461" t="s">
        <v>199</v>
      </c>
      <c r="K14" s="526"/>
    </row>
    <row r="15" s="418" customFormat="1" customHeight="1" spans="1:11">
      <c r="A15" s="462"/>
      <c r="B15" s="463"/>
      <c r="C15" s="463"/>
      <c r="D15" s="463"/>
      <c r="E15" s="463"/>
      <c r="F15" s="463"/>
      <c r="G15" s="464"/>
      <c r="H15" s="441" t="s">
        <v>200</v>
      </c>
      <c r="I15" s="441" t="s">
        <v>201</v>
      </c>
      <c r="J15" s="434" t="s">
        <v>200</v>
      </c>
      <c r="K15" s="527" t="s">
        <v>201</v>
      </c>
    </row>
    <row r="16" s="419" customFormat="1" customHeight="1" spans="1:11">
      <c r="A16" s="465">
        <v>1</v>
      </c>
      <c r="B16" s="466"/>
      <c r="C16" s="467"/>
      <c r="D16" s="467"/>
      <c r="E16" s="467"/>
      <c r="F16" s="467"/>
      <c r="G16" s="468"/>
      <c r="H16" s="469"/>
      <c r="I16" s="528"/>
      <c r="J16" s="469"/>
      <c r="K16" s="529"/>
    </row>
    <row r="17" customHeight="1" spans="1:11">
      <c r="A17" s="465">
        <v>2</v>
      </c>
      <c r="B17" s="466"/>
      <c r="C17" s="467"/>
      <c r="D17" s="467"/>
      <c r="E17" s="467"/>
      <c r="F17" s="467"/>
      <c r="G17" s="468"/>
      <c r="H17" s="469"/>
      <c r="I17" s="528"/>
      <c r="J17" s="469"/>
      <c r="K17" s="529"/>
    </row>
    <row r="18" customHeight="1" spans="1:11">
      <c r="A18" s="465">
        <v>3</v>
      </c>
      <c r="B18" s="466"/>
      <c r="C18" s="467"/>
      <c r="D18" s="467"/>
      <c r="E18" s="467"/>
      <c r="F18" s="467"/>
      <c r="G18" s="468"/>
      <c r="H18" s="469"/>
      <c r="I18" s="528"/>
      <c r="J18" s="469"/>
      <c r="K18" s="529"/>
    </row>
    <row r="19" customHeight="1" spans="1:11">
      <c r="A19" s="465">
        <v>4</v>
      </c>
      <c r="B19" s="435"/>
      <c r="C19" s="436"/>
      <c r="D19" s="436"/>
      <c r="E19" s="436"/>
      <c r="F19" s="436"/>
      <c r="G19" s="437"/>
      <c r="H19" s="470"/>
      <c r="I19" s="442"/>
      <c r="J19" s="442"/>
      <c r="K19" s="524"/>
    </row>
    <row r="20" customHeight="1" spans="1:11">
      <c r="A20" s="465">
        <v>5</v>
      </c>
      <c r="B20" s="435"/>
      <c r="C20" s="436"/>
      <c r="D20" s="436"/>
      <c r="E20" s="436"/>
      <c r="F20" s="436"/>
      <c r="G20" s="437"/>
      <c r="H20" s="470"/>
      <c r="I20" s="442"/>
      <c r="J20" s="442"/>
      <c r="K20" s="524"/>
    </row>
    <row r="21" customHeight="1" spans="1:11">
      <c r="A21" s="471" t="s">
        <v>202</v>
      </c>
      <c r="B21" s="472"/>
      <c r="C21" s="473"/>
      <c r="D21" s="473"/>
      <c r="E21" s="473"/>
      <c r="F21" s="473"/>
      <c r="G21" s="474"/>
      <c r="H21" s="475"/>
      <c r="I21" s="452"/>
      <c r="J21" s="530"/>
      <c r="K21" s="531"/>
    </row>
    <row r="22" s="418" customFormat="1" customHeight="1" spans="1:11">
      <c r="A22" s="476" t="s">
        <v>203</v>
      </c>
      <c r="B22" s="477"/>
      <c r="C22" s="477"/>
      <c r="D22" s="477"/>
      <c r="E22" s="478"/>
      <c r="F22" s="461" t="s">
        <v>204</v>
      </c>
      <c r="G22" s="477"/>
      <c r="H22" s="478"/>
      <c r="I22" s="532" t="s">
        <v>205</v>
      </c>
      <c r="J22" s="429" t="s">
        <v>206</v>
      </c>
      <c r="K22" s="533" t="s">
        <v>207</v>
      </c>
    </row>
    <row r="23" customHeight="1" spans="1:11">
      <c r="A23" s="465">
        <v>1</v>
      </c>
      <c r="B23" s="479"/>
      <c r="C23" s="480"/>
      <c r="D23" s="480"/>
      <c r="E23" s="481"/>
      <c r="F23" s="435"/>
      <c r="G23" s="436"/>
      <c r="H23" s="437"/>
      <c r="I23" s="442"/>
      <c r="J23" s="534"/>
      <c r="K23" s="535"/>
    </row>
    <row r="24" customHeight="1" spans="1:11">
      <c r="A24" s="465">
        <v>2</v>
      </c>
      <c r="B24" s="479"/>
      <c r="C24" s="482"/>
      <c r="D24" s="482"/>
      <c r="E24" s="483"/>
      <c r="F24" s="435"/>
      <c r="G24" s="436"/>
      <c r="H24" s="437"/>
      <c r="I24" s="442"/>
      <c r="J24" s="534"/>
      <c r="K24" s="535"/>
    </row>
    <row r="25" customHeight="1" spans="1:11">
      <c r="A25" s="465">
        <v>3</v>
      </c>
      <c r="B25" s="479"/>
      <c r="C25" s="482"/>
      <c r="D25" s="482"/>
      <c r="E25" s="483"/>
      <c r="F25" s="435"/>
      <c r="G25" s="436"/>
      <c r="H25" s="437"/>
      <c r="I25" s="442"/>
      <c r="J25" s="534"/>
      <c r="K25" s="535"/>
    </row>
    <row r="26" customHeight="1" spans="1:11">
      <c r="A26" s="465">
        <v>4</v>
      </c>
      <c r="B26" s="479"/>
      <c r="C26" s="482"/>
      <c r="D26" s="482"/>
      <c r="E26" s="483"/>
      <c r="F26" s="435"/>
      <c r="G26" s="436"/>
      <c r="H26" s="437"/>
      <c r="I26" s="442"/>
      <c r="J26" s="534"/>
      <c r="K26" s="535"/>
    </row>
    <row r="27" customHeight="1" spans="1:11">
      <c r="A27" s="465">
        <v>5</v>
      </c>
      <c r="B27" s="479"/>
      <c r="C27" s="482"/>
      <c r="D27" s="482"/>
      <c r="E27" s="483"/>
      <c r="F27" s="435"/>
      <c r="G27" s="436"/>
      <c r="H27" s="437"/>
      <c r="I27" s="442"/>
      <c r="J27" s="534"/>
      <c r="K27" s="535"/>
    </row>
    <row r="28" customHeight="1" spans="1:11">
      <c r="A28" s="484">
        <v>6</v>
      </c>
      <c r="B28" s="479"/>
      <c r="C28" s="482"/>
      <c r="D28" s="482"/>
      <c r="E28" s="483"/>
      <c r="F28" s="435"/>
      <c r="G28" s="436"/>
      <c r="H28" s="437"/>
      <c r="I28" s="442"/>
      <c r="J28" s="534"/>
      <c r="K28" s="535"/>
    </row>
    <row r="29" customHeight="1" spans="1:11">
      <c r="A29" s="484">
        <v>7</v>
      </c>
      <c r="B29" s="485"/>
      <c r="C29" s="480"/>
      <c r="D29" s="480"/>
      <c r="E29" s="481"/>
      <c r="F29" s="435"/>
      <c r="G29" s="436"/>
      <c r="H29" s="437"/>
      <c r="I29" s="536"/>
      <c r="J29" s="534"/>
      <c r="K29" s="535"/>
    </row>
    <row r="30" customHeight="1" spans="1:11">
      <c r="A30" s="484">
        <v>8</v>
      </c>
      <c r="B30" s="479"/>
      <c r="C30" s="482"/>
      <c r="D30" s="482"/>
      <c r="E30" s="483"/>
      <c r="F30" s="435"/>
      <c r="G30" s="436"/>
      <c r="H30" s="437"/>
      <c r="I30" s="536"/>
      <c r="J30" s="534"/>
      <c r="K30" s="535"/>
    </row>
    <row r="31" customHeight="1" spans="1:11">
      <c r="A31" s="484">
        <v>9</v>
      </c>
      <c r="B31" s="479"/>
      <c r="C31" s="482"/>
      <c r="D31" s="482"/>
      <c r="E31" s="483"/>
      <c r="F31" s="435"/>
      <c r="G31" s="436"/>
      <c r="H31" s="437"/>
      <c r="I31" s="536"/>
      <c r="J31" s="534"/>
      <c r="K31" s="535"/>
    </row>
    <row r="32" customHeight="1" spans="1:11">
      <c r="A32" s="484">
        <v>10</v>
      </c>
      <c r="B32" s="485"/>
      <c r="C32" s="480"/>
      <c r="D32" s="480"/>
      <c r="E32" s="481"/>
      <c r="F32" s="435"/>
      <c r="G32" s="436"/>
      <c r="H32" s="437"/>
      <c r="I32" s="536"/>
      <c r="J32" s="534"/>
      <c r="K32" s="535"/>
    </row>
    <row r="33" customHeight="1" spans="1:11">
      <c r="A33" s="486" t="s">
        <v>208</v>
      </c>
      <c r="B33" s="487"/>
      <c r="C33" s="457"/>
      <c r="D33" s="473"/>
      <c r="E33" s="473"/>
      <c r="F33" s="473"/>
      <c r="G33" s="473"/>
      <c r="H33" s="473"/>
      <c r="I33" s="473"/>
      <c r="J33" s="473"/>
      <c r="K33" s="525"/>
    </row>
    <row r="34" customHeight="1" spans="1:11">
      <c r="A34" s="488" t="s">
        <v>209</v>
      </c>
      <c r="B34" s="489"/>
      <c r="C34" s="490"/>
      <c r="D34" s="491"/>
      <c r="E34" s="491"/>
      <c r="F34" s="491"/>
      <c r="G34" s="491"/>
      <c r="H34" s="491"/>
      <c r="I34" s="491"/>
      <c r="J34" s="491"/>
      <c r="K34" s="537"/>
    </row>
    <row r="35" ht="30.75" hidden="1" customHeight="1" spans="1:11">
      <c r="A35" s="492" t="s">
        <v>210</v>
      </c>
      <c r="B35" s="493"/>
      <c r="C35" s="494"/>
      <c r="D35" s="494"/>
      <c r="E35" s="494"/>
      <c r="F35" s="494"/>
      <c r="G35" s="494"/>
      <c r="H35" s="494"/>
      <c r="I35" s="494"/>
      <c r="J35" s="494"/>
      <c r="K35" s="538"/>
    </row>
    <row r="36" s="419" customFormat="1" hidden="1" customHeight="1" spans="1:11">
      <c r="A36" s="495" t="s">
        <v>211</v>
      </c>
      <c r="B36" s="496" t="s">
        <v>212</v>
      </c>
      <c r="C36" s="497"/>
      <c r="D36" s="497"/>
      <c r="E36" s="497"/>
      <c r="F36" s="498" t="s">
        <v>213</v>
      </c>
      <c r="G36" s="497"/>
      <c r="H36" s="497"/>
      <c r="I36" s="498" t="s">
        <v>214</v>
      </c>
      <c r="J36" s="497"/>
      <c r="K36" s="539"/>
    </row>
    <row r="37" s="419" customFormat="1" hidden="1" customHeight="1" spans="1:11">
      <c r="A37" s="499"/>
      <c r="B37" s="441" t="s">
        <v>215</v>
      </c>
      <c r="C37" s="444"/>
      <c r="D37" s="444"/>
      <c r="E37" s="444"/>
      <c r="F37" s="441" t="s">
        <v>216</v>
      </c>
      <c r="G37" s="500"/>
      <c r="H37" s="500"/>
      <c r="I37" s="441" t="s">
        <v>217</v>
      </c>
      <c r="J37" s="540" t="str">
        <f>CONCATENATE(封面!F13,封面!G13,封面!H13,封面!I13,封面!J13,封面!K13)</f>
        <v>2024年9月30日</v>
      </c>
      <c r="K37" s="541"/>
    </row>
    <row r="38" s="419" customFormat="1" hidden="1" customHeight="1" spans="1:11">
      <c r="A38" s="499"/>
      <c r="B38" s="441" t="s">
        <v>218</v>
      </c>
      <c r="C38" s="445"/>
      <c r="D38" s="445"/>
      <c r="E38" s="445"/>
      <c r="F38" s="441" t="s">
        <v>18</v>
      </c>
      <c r="G38" s="501" t="str">
        <f>封面!F16&amp;""</f>
        <v/>
      </c>
      <c r="H38" s="502"/>
      <c r="I38" s="441" t="s">
        <v>219</v>
      </c>
      <c r="J38" s="441"/>
      <c r="K38" s="542"/>
    </row>
    <row r="39" hidden="1" customHeight="1" spans="1:11">
      <c r="A39" s="503" t="s">
        <v>220</v>
      </c>
      <c r="B39" s="441" t="s">
        <v>221</v>
      </c>
      <c r="C39" s="445"/>
      <c r="D39" s="445"/>
      <c r="E39" s="445"/>
      <c r="F39" s="441" t="s">
        <v>222</v>
      </c>
      <c r="G39" s="504" t="str">
        <f>封面!G18&amp;""</f>
        <v>徐文东</v>
      </c>
      <c r="H39" s="505"/>
      <c r="I39" s="505"/>
      <c r="J39" s="505"/>
      <c r="K39" s="543"/>
    </row>
    <row r="40" hidden="1" customHeight="1" spans="1:11">
      <c r="A40" s="465"/>
      <c r="B40" s="442"/>
      <c r="C40" s="506" t="s">
        <v>39</v>
      </c>
      <c r="D40" s="444"/>
      <c r="E40" s="506" t="s">
        <v>223</v>
      </c>
      <c r="F40" s="444"/>
      <c r="G40" s="506" t="s">
        <v>224</v>
      </c>
      <c r="H40" s="444"/>
      <c r="I40" s="506" t="s">
        <v>114</v>
      </c>
      <c r="J40" s="506" t="s">
        <v>125</v>
      </c>
      <c r="K40" s="524"/>
    </row>
    <row r="41" s="420" customFormat="1" hidden="1" customHeight="1" spans="1:11">
      <c r="A41" s="503" t="s">
        <v>225</v>
      </c>
      <c r="B41" s="507" t="str">
        <f>""&amp;封面!G11</f>
        <v>何焕苗</v>
      </c>
      <c r="C41" s="506"/>
      <c r="D41" s="444"/>
      <c r="E41" s="444"/>
      <c r="F41" s="444"/>
      <c r="G41" s="444"/>
      <c r="H41" s="444"/>
      <c r="I41" s="444"/>
      <c r="J41" s="444"/>
      <c r="K41" s="524"/>
    </row>
    <row r="42" s="420" customFormat="1" hidden="1" customHeight="1" spans="1:11">
      <c r="A42" s="508" t="s">
        <v>226</v>
      </c>
      <c r="B42" s="509"/>
      <c r="C42" s="510"/>
      <c r="D42" s="511"/>
      <c r="E42" s="510"/>
      <c r="F42" s="511"/>
      <c r="G42" s="511"/>
      <c r="H42" s="511"/>
      <c r="I42" s="511"/>
      <c r="J42" s="511"/>
      <c r="K42" s="544"/>
    </row>
    <row r="43" s="419" customFormat="1" customHeight="1" spans="2:11">
      <c r="B43" s="512"/>
      <c r="C43" s="512"/>
      <c r="D43" s="512"/>
      <c r="E43" s="512"/>
      <c r="F43" s="512"/>
      <c r="G43" s="512"/>
      <c r="H43" s="512"/>
      <c r="I43" s="512"/>
      <c r="J43" s="512"/>
      <c r="K43" s="512"/>
    </row>
    <row r="44" customHeight="1" spans="1:1">
      <c r="A44" s="421"/>
    </row>
    <row r="45" customHeight="1" spans="4:4">
      <c r="D45" s="417"/>
    </row>
  </sheetData>
  <sheetProtection formatCells="0" formatColumns="0" formatRows="0" insertHyperlinks="0" sort="0" autoFilter="0"/>
  <mergeCells count="71">
    <mergeCell ref="A2:K2"/>
    <mergeCell ref="A3:K3"/>
    <mergeCell ref="C5:G5"/>
    <mergeCell ref="C6:G6"/>
    <mergeCell ref="B7:E7"/>
    <mergeCell ref="B8:E8"/>
    <mergeCell ref="F9:G9"/>
    <mergeCell ref="B10:G10"/>
    <mergeCell ref="J11:K11"/>
    <mergeCell ref="H13:K13"/>
    <mergeCell ref="H14:I14"/>
    <mergeCell ref="J14:K14"/>
    <mergeCell ref="B16:G16"/>
    <mergeCell ref="B17:G17"/>
    <mergeCell ref="B18:G18"/>
    <mergeCell ref="B19:G19"/>
    <mergeCell ref="B20:G20"/>
    <mergeCell ref="B21:G21"/>
    <mergeCell ref="A22:E22"/>
    <mergeCell ref="F22:H22"/>
    <mergeCell ref="B23:E23"/>
    <mergeCell ref="F23:H23"/>
    <mergeCell ref="B24:E24"/>
    <mergeCell ref="F24:H24"/>
    <mergeCell ref="B25:E25"/>
    <mergeCell ref="F25:H25"/>
    <mergeCell ref="B26:E26"/>
    <mergeCell ref="F26:H26"/>
    <mergeCell ref="B27:E27"/>
    <mergeCell ref="F27:H27"/>
    <mergeCell ref="B28:E28"/>
    <mergeCell ref="F28:H28"/>
    <mergeCell ref="B29:E29"/>
    <mergeCell ref="F29:H29"/>
    <mergeCell ref="B30:E30"/>
    <mergeCell ref="F30:H30"/>
    <mergeCell ref="B31:E31"/>
    <mergeCell ref="F31:H31"/>
    <mergeCell ref="B32:E32"/>
    <mergeCell ref="F32:H32"/>
    <mergeCell ref="A33:B33"/>
    <mergeCell ref="C33:K33"/>
    <mergeCell ref="A34:B34"/>
    <mergeCell ref="C34:K34"/>
    <mergeCell ref="C36:E36"/>
    <mergeCell ref="G36:H36"/>
    <mergeCell ref="J36:K36"/>
    <mergeCell ref="C37:E37"/>
    <mergeCell ref="G37:H37"/>
    <mergeCell ref="J37:K37"/>
    <mergeCell ref="C38:E38"/>
    <mergeCell ref="G38:H38"/>
    <mergeCell ref="J38:K38"/>
    <mergeCell ref="B39:D39"/>
    <mergeCell ref="G39:K39"/>
    <mergeCell ref="C40:D40"/>
    <mergeCell ref="E40:F40"/>
    <mergeCell ref="G40:H40"/>
    <mergeCell ref="C41:D41"/>
    <mergeCell ref="E41:F41"/>
    <mergeCell ref="G41:H41"/>
    <mergeCell ref="C42:D42"/>
    <mergeCell ref="E42:F42"/>
    <mergeCell ref="G42:H42"/>
    <mergeCell ref="A5:A6"/>
    <mergeCell ref="A36:A38"/>
    <mergeCell ref="H5:H6"/>
    <mergeCell ref="I5:I6"/>
    <mergeCell ref="J5:J6"/>
    <mergeCell ref="K5:K6"/>
    <mergeCell ref="A14:G15"/>
  </mergeCells>
  <hyperlinks>
    <hyperlink ref="A1" location="索引目录!B4" display="返回索引页"/>
  </hyperlinks>
  <printOptions horizontalCentered="1"/>
  <pageMargins left="0.62992125984252" right="0.236220472440945" top="0.78740157480315" bottom="0.78740157480315" header="0.511811023622047" footer="0.511811023622047"/>
  <pageSetup paperSize="9" scale="82" fitToHeight="0" orientation="landscape"/>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55"/>
  <dimension ref="A1:S31"/>
  <sheetViews>
    <sheetView zoomScale="90" zoomScaleNormal="90" workbookViewId="0">
      <pane ySplit="7" topLeftCell="A8" activePane="bottomLeft" state="frozen"/>
      <selection/>
      <selection pane="bottomLeft" activeCell="N15" sqref="N15"/>
    </sheetView>
  </sheetViews>
  <sheetFormatPr defaultColWidth="9" defaultRowHeight="15.75" customHeight="1"/>
  <cols>
    <col min="1" max="1" width="5.125" style="15" customWidth="1"/>
    <col min="2" max="2" width="14.125" style="15" customWidth="1"/>
    <col min="3" max="5" width="4.75" style="15" customWidth="1"/>
    <col min="6" max="6" width="8" style="15" hidden="1" customWidth="1" outlineLevel="1"/>
    <col min="7" max="7" width="16.25" style="15" customWidth="1" collapsed="1"/>
    <col min="8" max="8" width="4.25" style="15" customWidth="1"/>
    <col min="9" max="9" width="4.75" style="15" customWidth="1"/>
    <col min="10" max="10" width="7.875" style="15" customWidth="1"/>
    <col min="11" max="12" width="11" style="15" hidden="1" customWidth="1" outlineLevel="1"/>
    <col min="13" max="13" width="11" style="15" customWidth="1" collapsed="1"/>
    <col min="14" max="15" width="11" style="15" customWidth="1"/>
    <col min="16" max="16" width="6.625" style="15" customWidth="1"/>
    <col min="17" max="17" width="11" style="15" customWidth="1"/>
    <col min="18" max="18" width="6.75" style="15" customWidth="1"/>
    <col min="19" max="19" width="7.25" style="15" customWidth="1"/>
    <col min="20" max="16384" width="9" style="15"/>
  </cols>
  <sheetData>
    <row r="1" s="85" customFormat="1" ht="11.25" spans="1:19">
      <c r="A1" s="90" t="s">
        <v>288</v>
      </c>
      <c r="B1" s="90" t="s">
        <v>269</v>
      </c>
      <c r="C1" s="87"/>
      <c r="D1" s="87"/>
      <c r="E1" s="87"/>
      <c r="F1" s="87"/>
      <c r="G1" s="87"/>
      <c r="H1" s="87"/>
      <c r="I1" s="87"/>
      <c r="J1" s="87"/>
      <c r="K1" s="87"/>
      <c r="L1" s="87"/>
      <c r="M1" s="87"/>
      <c r="N1" s="87"/>
      <c r="O1" s="87"/>
      <c r="P1" s="87"/>
      <c r="Q1" s="87"/>
      <c r="R1" s="87"/>
      <c r="S1" s="87"/>
    </row>
    <row r="2" s="12" customFormat="1" ht="30" customHeight="1" spans="1:19">
      <c r="A2" s="19" t="s">
        <v>972</v>
      </c>
      <c r="B2" s="19"/>
      <c r="C2" s="19"/>
      <c r="D2" s="19"/>
      <c r="E2" s="19"/>
      <c r="F2" s="19"/>
      <c r="G2" s="19"/>
      <c r="H2" s="19"/>
      <c r="I2" s="19"/>
      <c r="J2" s="19"/>
      <c r="K2" s="19"/>
      <c r="L2" s="19"/>
      <c r="M2" s="19"/>
      <c r="N2" s="19"/>
      <c r="O2" s="19"/>
      <c r="P2" s="19"/>
      <c r="Q2" s="19"/>
      <c r="R2" s="19"/>
      <c r="S2" s="19"/>
    </row>
    <row r="3" ht="15" customHeight="1" spans="1:19">
      <c r="A3" s="20" t="str">
        <f>CONCATENATE(封面!D9,封面!F9,封面!G9,封面!H9,封面!I9,封面!J9,封面!K9)</f>
        <v>评估基准日：2024年9月30日</v>
      </c>
      <c r="B3" s="20"/>
      <c r="C3" s="20"/>
      <c r="D3" s="20"/>
      <c r="E3" s="20"/>
      <c r="F3" s="20"/>
      <c r="G3" s="20"/>
      <c r="H3" s="20"/>
      <c r="I3" s="20"/>
      <c r="J3" s="38"/>
      <c r="K3" s="38"/>
      <c r="L3" s="38"/>
      <c r="M3" s="38"/>
      <c r="N3" s="38"/>
      <c r="O3" s="38"/>
      <c r="P3" s="38"/>
      <c r="Q3" s="38"/>
      <c r="R3" s="38"/>
      <c r="S3" s="38"/>
    </row>
    <row r="4" ht="15" customHeight="1" spans="1:19">
      <c r="A4" s="20"/>
      <c r="B4" s="20"/>
      <c r="C4" s="20"/>
      <c r="D4" s="20"/>
      <c r="E4" s="20"/>
      <c r="F4" s="20"/>
      <c r="G4" s="20"/>
      <c r="H4" s="20"/>
      <c r="I4" s="20"/>
      <c r="J4" s="38"/>
      <c r="K4" s="39"/>
      <c r="L4" s="38"/>
      <c r="M4" s="38"/>
      <c r="N4" s="38"/>
      <c r="O4" s="38"/>
      <c r="P4" s="38"/>
      <c r="Q4" s="38"/>
      <c r="R4" s="38"/>
      <c r="S4" s="38" t="s">
        <v>973</v>
      </c>
    </row>
    <row r="5" ht="15" customHeight="1" spans="1:19">
      <c r="A5" s="21" t="str">
        <f>封面!D7&amp;封面!F7</f>
        <v>被评估单位：杭州宏逸柳溪旅游发展有限公司</v>
      </c>
      <c r="H5" s="40"/>
      <c r="I5" s="40"/>
      <c r="J5" s="40"/>
      <c r="S5" s="40" t="s">
        <v>292</v>
      </c>
    </row>
    <row r="6" s="13" customFormat="1" ht="15" customHeight="1" spans="1:19">
      <c r="A6" s="22" t="s">
        <v>293</v>
      </c>
      <c r="B6" s="22" t="s">
        <v>974</v>
      </c>
      <c r="C6" s="53" t="s">
        <v>975</v>
      </c>
      <c r="D6" s="53" t="s">
        <v>976</v>
      </c>
      <c r="E6" s="53" t="s">
        <v>977</v>
      </c>
      <c r="F6" s="115" t="s">
        <v>887</v>
      </c>
      <c r="G6" s="53" t="s">
        <v>978</v>
      </c>
      <c r="H6" s="53" t="s">
        <v>979</v>
      </c>
      <c r="I6" s="53" t="s">
        <v>980</v>
      </c>
      <c r="J6" s="53" t="s">
        <v>889</v>
      </c>
      <c r="K6" s="22" t="s">
        <v>298</v>
      </c>
      <c r="L6" s="23"/>
      <c r="M6" s="112" t="s">
        <v>299</v>
      </c>
      <c r="N6" s="113"/>
      <c r="O6" s="22" t="s">
        <v>300</v>
      </c>
      <c r="P6" s="22"/>
      <c r="Q6" s="22"/>
      <c r="R6" s="53" t="s">
        <v>302</v>
      </c>
      <c r="S6" s="53" t="s">
        <v>303</v>
      </c>
    </row>
    <row r="7" s="13" customFormat="1" ht="15" customHeight="1" spans="1:19">
      <c r="A7" s="22"/>
      <c r="B7" s="22"/>
      <c r="C7" s="22"/>
      <c r="D7" s="22"/>
      <c r="E7" s="22"/>
      <c r="F7" s="115"/>
      <c r="G7" s="22"/>
      <c r="H7" s="22"/>
      <c r="I7" s="22"/>
      <c r="J7" s="22"/>
      <c r="K7" s="22" t="s">
        <v>895</v>
      </c>
      <c r="L7" s="23" t="s">
        <v>896</v>
      </c>
      <c r="M7" s="33" t="s">
        <v>895</v>
      </c>
      <c r="N7" s="22" t="s">
        <v>896</v>
      </c>
      <c r="O7" s="22" t="s">
        <v>895</v>
      </c>
      <c r="P7" s="22" t="s">
        <v>806</v>
      </c>
      <c r="Q7" s="22" t="s">
        <v>896</v>
      </c>
      <c r="R7" s="22"/>
      <c r="S7" s="22"/>
    </row>
    <row r="8" ht="15" customHeight="1" spans="1:19">
      <c r="A8" s="25"/>
      <c r="B8" s="26"/>
      <c r="C8" s="25"/>
      <c r="D8" s="25"/>
      <c r="E8" s="25"/>
      <c r="F8" s="117"/>
      <c r="G8" s="25"/>
      <c r="H8" s="26"/>
      <c r="I8" s="26"/>
      <c r="J8" s="27"/>
      <c r="K8" s="29"/>
      <c r="L8" s="28"/>
      <c r="M8" s="31"/>
      <c r="N8" s="29"/>
      <c r="O8" s="29"/>
      <c r="P8" s="103"/>
      <c r="Q8" s="29">
        <f>ROUND(O8*P8/100,0)</f>
        <v>0</v>
      </c>
      <c r="R8" s="29" t="str">
        <f>IF(OR(AND(N8=0,Q8=0,),Q8=0,),"",(Q8-N8)/N8*100)</f>
        <v/>
      </c>
      <c r="S8" s="26"/>
    </row>
    <row r="9" ht="15" customHeight="1" spans="1:19">
      <c r="A9" s="25"/>
      <c r="B9" s="26"/>
      <c r="C9" s="25"/>
      <c r="D9" s="25"/>
      <c r="E9" s="25"/>
      <c r="F9" s="117"/>
      <c r="G9" s="25"/>
      <c r="H9" s="26"/>
      <c r="I9" s="26"/>
      <c r="J9" s="27"/>
      <c r="K9" s="29"/>
      <c r="L9" s="28"/>
      <c r="M9" s="31"/>
      <c r="N9" s="29"/>
      <c r="O9" s="29"/>
      <c r="P9" s="103"/>
      <c r="Q9" s="29">
        <f t="shared" ref="Q9:Q28" si="0">ROUND(O9*P9/100,0)</f>
        <v>0</v>
      </c>
      <c r="R9" s="29" t="str">
        <f t="shared" ref="R9:R31" si="1">IF(OR(AND(N9=0,Q9=0,),Q9=0,),"",(Q9-N9)/N9*100)</f>
        <v/>
      </c>
      <c r="S9" s="41"/>
    </row>
    <row r="10" ht="15" customHeight="1" spans="1:19">
      <c r="A10" s="25"/>
      <c r="B10" s="26"/>
      <c r="C10" s="25"/>
      <c r="D10" s="25"/>
      <c r="E10" s="25"/>
      <c r="F10" s="117"/>
      <c r="G10" s="25"/>
      <c r="H10" s="26"/>
      <c r="I10" s="26"/>
      <c r="J10" s="27"/>
      <c r="K10" s="29"/>
      <c r="L10" s="28"/>
      <c r="M10" s="31"/>
      <c r="N10" s="29"/>
      <c r="O10" s="29"/>
      <c r="P10" s="103"/>
      <c r="Q10" s="29">
        <f t="shared" si="0"/>
        <v>0</v>
      </c>
      <c r="R10" s="29" t="str">
        <f t="shared" si="1"/>
        <v/>
      </c>
      <c r="S10" s="41"/>
    </row>
    <row r="11" ht="15" customHeight="1" spans="1:19">
      <c r="A11" s="25"/>
      <c r="B11" s="26"/>
      <c r="C11" s="25"/>
      <c r="D11" s="25"/>
      <c r="E11" s="25"/>
      <c r="F11" s="117"/>
      <c r="G11" s="25"/>
      <c r="H11" s="26"/>
      <c r="I11" s="26"/>
      <c r="J11" s="27"/>
      <c r="K11" s="29"/>
      <c r="L11" s="28"/>
      <c r="M11" s="31"/>
      <c r="N11" s="29"/>
      <c r="O11" s="29"/>
      <c r="P11" s="103"/>
      <c r="Q11" s="29">
        <f t="shared" si="0"/>
        <v>0</v>
      </c>
      <c r="R11" s="29" t="str">
        <f t="shared" si="1"/>
        <v/>
      </c>
      <c r="S11" s="41"/>
    </row>
    <row r="12" ht="15" customHeight="1" spans="1:19">
      <c r="A12" s="25"/>
      <c r="B12" s="26"/>
      <c r="C12" s="25"/>
      <c r="D12" s="25"/>
      <c r="E12" s="25"/>
      <c r="F12" s="117"/>
      <c r="G12" s="25"/>
      <c r="H12" s="26"/>
      <c r="I12" s="26"/>
      <c r="J12" s="27"/>
      <c r="K12" s="29"/>
      <c r="L12" s="28"/>
      <c r="M12" s="31"/>
      <c r="N12" s="29"/>
      <c r="O12" s="29"/>
      <c r="P12" s="103"/>
      <c r="Q12" s="29">
        <f t="shared" si="0"/>
        <v>0</v>
      </c>
      <c r="R12" s="29" t="str">
        <f t="shared" si="1"/>
        <v/>
      </c>
      <c r="S12" s="41"/>
    </row>
    <row r="13" ht="15" customHeight="1" spans="1:19">
      <c r="A13" s="25"/>
      <c r="B13" s="26"/>
      <c r="C13" s="25"/>
      <c r="D13" s="25"/>
      <c r="E13" s="25"/>
      <c r="F13" s="117"/>
      <c r="G13" s="25"/>
      <c r="H13" s="26"/>
      <c r="I13" s="26"/>
      <c r="J13" s="27"/>
      <c r="K13" s="29"/>
      <c r="L13" s="28"/>
      <c r="M13" s="31"/>
      <c r="N13" s="29"/>
      <c r="O13" s="29"/>
      <c r="P13" s="103"/>
      <c r="Q13" s="29">
        <f t="shared" si="0"/>
        <v>0</v>
      </c>
      <c r="R13" s="29" t="str">
        <f t="shared" si="1"/>
        <v/>
      </c>
      <c r="S13" s="41"/>
    </row>
    <row r="14" ht="15" customHeight="1" spans="1:19">
      <c r="A14" s="25"/>
      <c r="B14" s="26"/>
      <c r="C14" s="25"/>
      <c r="D14" s="25"/>
      <c r="E14" s="25"/>
      <c r="F14" s="117"/>
      <c r="G14" s="25"/>
      <c r="H14" s="26"/>
      <c r="I14" s="26"/>
      <c r="J14" s="27"/>
      <c r="K14" s="29"/>
      <c r="L14" s="28"/>
      <c r="M14" s="31"/>
      <c r="N14" s="29"/>
      <c r="O14" s="29"/>
      <c r="P14" s="103"/>
      <c r="Q14" s="29">
        <f t="shared" si="0"/>
        <v>0</v>
      </c>
      <c r="R14" s="29" t="str">
        <f t="shared" si="1"/>
        <v/>
      </c>
      <c r="S14" s="41"/>
    </row>
    <row r="15" ht="15" customHeight="1" spans="1:19">
      <c r="A15" s="25"/>
      <c r="B15" s="26"/>
      <c r="C15" s="25"/>
      <c r="D15" s="25"/>
      <c r="E15" s="25"/>
      <c r="F15" s="117"/>
      <c r="G15" s="25"/>
      <c r="H15" s="26"/>
      <c r="I15" s="26"/>
      <c r="J15" s="27"/>
      <c r="K15" s="29"/>
      <c r="L15" s="28"/>
      <c r="M15" s="31"/>
      <c r="N15" s="29"/>
      <c r="O15" s="29"/>
      <c r="P15" s="103"/>
      <c r="Q15" s="29">
        <f t="shared" si="0"/>
        <v>0</v>
      </c>
      <c r="R15" s="29" t="str">
        <f t="shared" si="1"/>
        <v/>
      </c>
      <c r="S15" s="41"/>
    </row>
    <row r="16" ht="15" customHeight="1" spans="1:19">
      <c r="A16" s="25"/>
      <c r="B16" s="26"/>
      <c r="C16" s="25"/>
      <c r="D16" s="25"/>
      <c r="E16" s="25"/>
      <c r="F16" s="117"/>
      <c r="G16" s="25"/>
      <c r="H16" s="26"/>
      <c r="I16" s="26"/>
      <c r="J16" s="27"/>
      <c r="K16" s="29"/>
      <c r="L16" s="28"/>
      <c r="M16" s="31"/>
      <c r="N16" s="29"/>
      <c r="O16" s="29"/>
      <c r="P16" s="103"/>
      <c r="Q16" s="29">
        <f t="shared" si="0"/>
        <v>0</v>
      </c>
      <c r="R16" s="29" t="str">
        <f t="shared" si="1"/>
        <v/>
      </c>
      <c r="S16" s="41"/>
    </row>
    <row r="17" ht="15" customHeight="1" spans="1:19">
      <c r="A17" s="25"/>
      <c r="B17" s="26"/>
      <c r="C17" s="25"/>
      <c r="D17" s="25"/>
      <c r="E17" s="25"/>
      <c r="F17" s="117"/>
      <c r="G17" s="25"/>
      <c r="H17" s="26"/>
      <c r="I17" s="26"/>
      <c r="J17" s="27"/>
      <c r="K17" s="29"/>
      <c r="L17" s="28"/>
      <c r="M17" s="31"/>
      <c r="N17" s="29"/>
      <c r="O17" s="29"/>
      <c r="P17" s="103"/>
      <c r="Q17" s="29">
        <f t="shared" si="0"/>
        <v>0</v>
      </c>
      <c r="R17" s="29" t="str">
        <f t="shared" si="1"/>
        <v/>
      </c>
      <c r="S17" s="41"/>
    </row>
    <row r="18" ht="15" customHeight="1" spans="1:19">
      <c r="A18" s="25"/>
      <c r="B18" s="26"/>
      <c r="C18" s="25"/>
      <c r="D18" s="25"/>
      <c r="E18" s="25"/>
      <c r="F18" s="117"/>
      <c r="G18" s="25"/>
      <c r="H18" s="26"/>
      <c r="I18" s="26"/>
      <c r="J18" s="27"/>
      <c r="K18" s="29"/>
      <c r="L18" s="28"/>
      <c r="M18" s="31"/>
      <c r="N18" s="29"/>
      <c r="O18" s="29"/>
      <c r="P18" s="103"/>
      <c r="Q18" s="29">
        <f t="shared" si="0"/>
        <v>0</v>
      </c>
      <c r="R18" s="29" t="str">
        <f t="shared" si="1"/>
        <v/>
      </c>
      <c r="S18" s="41"/>
    </row>
    <row r="19" ht="15" customHeight="1" spans="1:19">
      <c r="A19" s="25"/>
      <c r="B19" s="26"/>
      <c r="C19" s="25"/>
      <c r="D19" s="25"/>
      <c r="E19" s="25"/>
      <c r="F19" s="117"/>
      <c r="G19" s="25"/>
      <c r="H19" s="26"/>
      <c r="I19" s="26"/>
      <c r="J19" s="27"/>
      <c r="K19" s="29"/>
      <c r="L19" s="28"/>
      <c r="M19" s="31"/>
      <c r="N19" s="29"/>
      <c r="O19" s="29"/>
      <c r="P19" s="103"/>
      <c r="Q19" s="29">
        <f t="shared" si="0"/>
        <v>0</v>
      </c>
      <c r="R19" s="29" t="str">
        <f t="shared" si="1"/>
        <v/>
      </c>
      <c r="S19" s="41"/>
    </row>
    <row r="20" ht="15" customHeight="1" spans="1:19">
      <c r="A20" s="25"/>
      <c r="B20" s="26"/>
      <c r="C20" s="25"/>
      <c r="D20" s="25"/>
      <c r="E20" s="25"/>
      <c r="F20" s="117"/>
      <c r="G20" s="25"/>
      <c r="H20" s="26"/>
      <c r="I20" s="26"/>
      <c r="J20" s="27"/>
      <c r="K20" s="29"/>
      <c r="L20" s="28"/>
      <c r="M20" s="31"/>
      <c r="N20" s="29"/>
      <c r="O20" s="29"/>
      <c r="P20" s="103"/>
      <c r="Q20" s="29">
        <f t="shared" si="0"/>
        <v>0</v>
      </c>
      <c r="R20" s="29" t="str">
        <f t="shared" si="1"/>
        <v/>
      </c>
      <c r="S20" s="41"/>
    </row>
    <row r="21" ht="15" customHeight="1" spans="1:19">
      <c r="A21" s="25"/>
      <c r="B21" s="26"/>
      <c r="C21" s="25"/>
      <c r="D21" s="25"/>
      <c r="E21" s="25"/>
      <c r="F21" s="117"/>
      <c r="G21" s="25"/>
      <c r="H21" s="26"/>
      <c r="I21" s="26"/>
      <c r="J21" s="27"/>
      <c r="K21" s="29"/>
      <c r="L21" s="28"/>
      <c r="M21" s="31"/>
      <c r="N21" s="29"/>
      <c r="O21" s="29"/>
      <c r="P21" s="103"/>
      <c r="Q21" s="29">
        <f t="shared" si="0"/>
        <v>0</v>
      </c>
      <c r="R21" s="29" t="str">
        <f t="shared" si="1"/>
        <v/>
      </c>
      <c r="S21" s="41"/>
    </row>
    <row r="22" ht="15" customHeight="1" spans="1:19">
      <c r="A22" s="25"/>
      <c r="B22" s="26"/>
      <c r="C22" s="25"/>
      <c r="D22" s="25"/>
      <c r="E22" s="25"/>
      <c r="F22" s="117"/>
      <c r="G22" s="25"/>
      <c r="H22" s="26"/>
      <c r="I22" s="26"/>
      <c r="J22" s="27"/>
      <c r="K22" s="29"/>
      <c r="L22" s="28"/>
      <c r="M22" s="31"/>
      <c r="N22" s="29"/>
      <c r="O22" s="29"/>
      <c r="P22" s="103"/>
      <c r="Q22" s="29">
        <f t="shared" si="0"/>
        <v>0</v>
      </c>
      <c r="R22" s="29" t="str">
        <f t="shared" si="1"/>
        <v/>
      </c>
      <c r="S22" s="41"/>
    </row>
    <row r="23" ht="15" customHeight="1" spans="1:19">
      <c r="A23" s="25"/>
      <c r="B23" s="26"/>
      <c r="C23" s="25"/>
      <c r="D23" s="25"/>
      <c r="E23" s="25"/>
      <c r="F23" s="117"/>
      <c r="G23" s="25"/>
      <c r="H23" s="26"/>
      <c r="I23" s="26"/>
      <c r="J23" s="27"/>
      <c r="K23" s="29"/>
      <c r="L23" s="28"/>
      <c r="M23" s="31"/>
      <c r="N23" s="29"/>
      <c r="O23" s="29"/>
      <c r="P23" s="103"/>
      <c r="Q23" s="29">
        <f t="shared" si="0"/>
        <v>0</v>
      </c>
      <c r="R23" s="29" t="str">
        <f t="shared" si="1"/>
        <v/>
      </c>
      <c r="S23" s="41"/>
    </row>
    <row r="24" ht="15" customHeight="1" spans="1:19">
      <c r="A24" s="25"/>
      <c r="B24" s="26"/>
      <c r="C24" s="25"/>
      <c r="D24" s="25"/>
      <c r="E24" s="25"/>
      <c r="F24" s="117"/>
      <c r="G24" s="25"/>
      <c r="H24" s="26"/>
      <c r="I24" s="26"/>
      <c r="J24" s="27"/>
      <c r="K24" s="29"/>
      <c r="L24" s="28"/>
      <c r="M24" s="31"/>
      <c r="N24" s="29"/>
      <c r="O24" s="29"/>
      <c r="P24" s="103"/>
      <c r="Q24" s="29">
        <f t="shared" si="0"/>
        <v>0</v>
      </c>
      <c r="R24" s="29" t="str">
        <f t="shared" si="1"/>
        <v/>
      </c>
      <c r="S24" s="41"/>
    </row>
    <row r="25" ht="15" customHeight="1" spans="1:19">
      <c r="A25" s="25"/>
      <c r="B25" s="26"/>
      <c r="C25" s="25"/>
      <c r="D25" s="25"/>
      <c r="E25" s="25"/>
      <c r="F25" s="117"/>
      <c r="G25" s="25"/>
      <c r="H25" s="26"/>
      <c r="I25" s="26"/>
      <c r="J25" s="27"/>
      <c r="K25" s="29"/>
      <c r="L25" s="28"/>
      <c r="M25" s="31"/>
      <c r="N25" s="29"/>
      <c r="O25" s="29"/>
      <c r="P25" s="103"/>
      <c r="Q25" s="29">
        <f t="shared" si="0"/>
        <v>0</v>
      </c>
      <c r="R25" s="29" t="str">
        <f t="shared" si="1"/>
        <v/>
      </c>
      <c r="S25" s="41"/>
    </row>
    <row r="26" ht="15" customHeight="1" spans="1:19">
      <c r="A26" s="25"/>
      <c r="B26" s="26"/>
      <c r="C26" s="25"/>
      <c r="D26" s="25"/>
      <c r="E26" s="25"/>
      <c r="F26" s="117"/>
      <c r="G26" s="25"/>
      <c r="H26" s="26"/>
      <c r="I26" s="26"/>
      <c r="J26" s="27"/>
      <c r="K26" s="29"/>
      <c r="L26" s="28"/>
      <c r="M26" s="31"/>
      <c r="N26" s="29"/>
      <c r="O26" s="29"/>
      <c r="P26" s="103"/>
      <c r="Q26" s="29">
        <f t="shared" si="0"/>
        <v>0</v>
      </c>
      <c r="R26" s="29" t="str">
        <f t="shared" si="1"/>
        <v/>
      </c>
      <c r="S26" s="41"/>
    </row>
    <row r="27" ht="15" customHeight="1" spans="1:19">
      <c r="A27" s="25"/>
      <c r="B27" s="26"/>
      <c r="C27" s="25"/>
      <c r="D27" s="25"/>
      <c r="E27" s="25"/>
      <c r="F27" s="117"/>
      <c r="G27" s="25"/>
      <c r="H27" s="26"/>
      <c r="I27" s="26"/>
      <c r="J27" s="27"/>
      <c r="K27" s="29"/>
      <c r="L27" s="28"/>
      <c r="M27" s="31"/>
      <c r="N27" s="29"/>
      <c r="O27" s="29"/>
      <c r="P27" s="103"/>
      <c r="Q27" s="29">
        <f t="shared" si="0"/>
        <v>0</v>
      </c>
      <c r="R27" s="29" t="str">
        <f t="shared" si="1"/>
        <v/>
      </c>
      <c r="S27" s="41"/>
    </row>
    <row r="28" ht="15" customHeight="1" spans="1:19">
      <c r="A28" s="25"/>
      <c r="B28" s="26"/>
      <c r="C28" s="25"/>
      <c r="D28" s="25"/>
      <c r="E28" s="25"/>
      <c r="F28" s="117"/>
      <c r="G28" s="25"/>
      <c r="H28" s="26"/>
      <c r="I28" s="26"/>
      <c r="J28" s="27"/>
      <c r="K28" s="29"/>
      <c r="L28" s="28"/>
      <c r="M28" s="31"/>
      <c r="N28" s="29"/>
      <c r="O28" s="29"/>
      <c r="P28" s="103"/>
      <c r="Q28" s="29">
        <f t="shared" si="0"/>
        <v>0</v>
      </c>
      <c r="R28" s="29" t="str">
        <f t="shared" si="1"/>
        <v/>
      </c>
      <c r="S28" s="41"/>
    </row>
    <row r="29" s="14" customFormat="1" ht="15" customHeight="1" spans="1:19">
      <c r="A29" s="104" t="s">
        <v>361</v>
      </c>
      <c r="B29" s="105"/>
      <c r="C29" s="105"/>
      <c r="D29" s="22"/>
      <c r="E29" s="22"/>
      <c r="F29" s="118"/>
      <c r="G29" s="22"/>
      <c r="H29" s="22"/>
      <c r="I29" s="22"/>
      <c r="J29" s="88"/>
      <c r="K29" s="37">
        <f>SUM(K8:K28)</f>
        <v>0</v>
      </c>
      <c r="L29" s="35">
        <f>SUM(L8:L28)</f>
        <v>0</v>
      </c>
      <c r="M29" s="36">
        <f>SUM(M8:M28)</f>
        <v>0</v>
      </c>
      <c r="N29" s="37">
        <f>SUM(N8:N28)</f>
        <v>0</v>
      </c>
      <c r="O29" s="37">
        <f>SUM(O8:O28)</f>
        <v>0</v>
      </c>
      <c r="P29" s="106"/>
      <c r="Q29" s="37">
        <f>SUM(Q8:Q28)</f>
        <v>0</v>
      </c>
      <c r="R29" s="37" t="str">
        <f t="shared" si="1"/>
        <v/>
      </c>
      <c r="S29" s="42"/>
    </row>
    <row r="30" ht="15" customHeight="1" spans="1:19">
      <c r="A30" s="26" t="s">
        <v>403</v>
      </c>
      <c r="B30" s="26"/>
      <c r="C30" s="26"/>
      <c r="D30" s="66"/>
      <c r="E30" s="25"/>
      <c r="F30" s="117"/>
      <c r="G30" s="25"/>
      <c r="H30" s="25"/>
      <c r="I30" s="25"/>
      <c r="J30" s="102"/>
      <c r="K30" s="29"/>
      <c r="L30" s="28"/>
      <c r="M30" s="31"/>
      <c r="N30" s="29"/>
      <c r="O30" s="29"/>
      <c r="P30" s="103"/>
      <c r="Q30" s="29"/>
      <c r="R30" s="29" t="str">
        <f t="shared" si="1"/>
        <v/>
      </c>
      <c r="S30" s="41"/>
    </row>
    <row r="31" s="14" customFormat="1" ht="15" customHeight="1" spans="1:19">
      <c r="A31" s="104" t="s">
        <v>364</v>
      </c>
      <c r="B31" s="104"/>
      <c r="C31" s="104"/>
      <c r="D31" s="22"/>
      <c r="E31" s="22"/>
      <c r="F31" s="119"/>
      <c r="G31" s="22"/>
      <c r="H31" s="22"/>
      <c r="I31" s="22"/>
      <c r="J31" s="88"/>
      <c r="K31" s="37">
        <f>K29-K30</f>
        <v>0</v>
      </c>
      <c r="L31" s="35">
        <f>L29-L30</f>
        <v>0</v>
      </c>
      <c r="M31" s="36">
        <f>M29-M30</f>
        <v>0</v>
      </c>
      <c r="N31" s="37">
        <f>N29-N30</f>
        <v>0</v>
      </c>
      <c r="O31" s="37">
        <f>O29-O30</f>
        <v>0</v>
      </c>
      <c r="P31" s="106"/>
      <c r="Q31" s="37">
        <f>Q29-Q30</f>
        <v>0</v>
      </c>
      <c r="R31" s="37" t="str">
        <f t="shared" si="1"/>
        <v/>
      </c>
      <c r="S31" s="42"/>
    </row>
  </sheetData>
  <mergeCells count="20">
    <mergeCell ref="A2:S2"/>
    <mergeCell ref="A3:S3"/>
    <mergeCell ref="K6:L6"/>
    <mergeCell ref="M6:N6"/>
    <mergeCell ref="O6:Q6"/>
    <mergeCell ref="A29:C29"/>
    <mergeCell ref="A30:C30"/>
    <mergeCell ref="A31:C31"/>
    <mergeCell ref="A6:A7"/>
    <mergeCell ref="B6:B7"/>
    <mergeCell ref="C6:C7"/>
    <mergeCell ref="D6:D7"/>
    <mergeCell ref="E6:E7"/>
    <mergeCell ref="F6:F7"/>
    <mergeCell ref="G6:G7"/>
    <mergeCell ref="H6:H7"/>
    <mergeCell ref="I6:I7"/>
    <mergeCell ref="J6:J7"/>
    <mergeCell ref="R6:R7"/>
    <mergeCell ref="S6:S7"/>
  </mergeCells>
  <hyperlinks>
    <hyperlink ref="A1" location="索引目录!E37" display="返回索引页"/>
    <hyperlink ref="B1" location="固定资产汇总!B17"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N419"/>
  <sheetViews>
    <sheetView zoomScale="90" zoomScaleNormal="90" workbookViewId="0">
      <pane ySplit="7" topLeftCell="A83" activePane="bottomLeft" state="frozen"/>
      <selection/>
      <selection pane="bottomLeft" activeCell="D426" sqref="D426"/>
    </sheetView>
  </sheetViews>
  <sheetFormatPr defaultColWidth="9" defaultRowHeight="15.75" customHeight="1"/>
  <cols>
    <col min="1" max="1" width="5.125" style="15" customWidth="1"/>
    <col min="2" max="2" width="6.75" style="15" customWidth="1"/>
    <col min="3" max="3" width="17.875" style="15" customWidth="1"/>
    <col min="4" max="4" width="16.625" style="15" customWidth="1"/>
    <col min="5" max="5" width="9" style="15"/>
    <col min="6" max="6" width="4.25" style="15" customWidth="1"/>
    <col min="7" max="7" width="8.875" style="15" customWidth="1"/>
    <col min="8" max="8" width="7.875" style="15" customWidth="1"/>
    <col min="9" max="9" width="18" style="15" customWidth="1"/>
    <col min="10" max="10" width="53.375" style="15" customWidth="1"/>
    <col min="11" max="16384" width="9" style="15"/>
  </cols>
  <sheetData>
    <row r="1" s="85" customFormat="1" ht="11.25" spans="1:9">
      <c r="A1" s="90" t="s">
        <v>288</v>
      </c>
      <c r="B1" s="90" t="s">
        <v>269</v>
      </c>
      <c r="C1" s="87"/>
      <c r="D1" s="87"/>
      <c r="E1" s="87"/>
      <c r="F1" s="87"/>
      <c r="G1" s="87"/>
      <c r="H1" s="87"/>
      <c r="I1" s="87"/>
    </row>
    <row r="2" s="12" customFormat="1" ht="30" customHeight="1" spans="1:9">
      <c r="A2" s="19" t="s">
        <v>981</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38"/>
      <c r="I3" s="38"/>
    </row>
    <row r="4" ht="15" customHeight="1" spans="1:9">
      <c r="A4" s="20"/>
      <c r="B4" s="20"/>
      <c r="C4" s="20"/>
      <c r="D4" s="20"/>
      <c r="E4" s="20"/>
      <c r="F4" s="20"/>
      <c r="G4" s="20"/>
      <c r="H4" s="38"/>
      <c r="I4" s="38"/>
    </row>
    <row r="5" ht="15" customHeight="1" spans="1:1">
      <c r="A5" s="21" t="str">
        <f>封面!D7&amp;封面!F7</f>
        <v>被评估单位：杭州宏逸柳溪旅游发展有限公司</v>
      </c>
    </row>
    <row r="6" s="13" customFormat="1" ht="15" customHeight="1" spans="1:10">
      <c r="A6" s="22" t="s">
        <v>293</v>
      </c>
      <c r="B6" s="22" t="s">
        <v>982</v>
      </c>
      <c r="C6" s="53" t="s">
        <v>983</v>
      </c>
      <c r="D6" s="53" t="s">
        <v>420</v>
      </c>
      <c r="E6" s="53" t="s">
        <v>984</v>
      </c>
      <c r="F6" s="53" t="s">
        <v>421</v>
      </c>
      <c r="G6" s="53" t="s">
        <v>422</v>
      </c>
      <c r="H6" s="53" t="s">
        <v>985</v>
      </c>
      <c r="I6" s="53" t="s">
        <v>803</v>
      </c>
      <c r="J6" s="155" t="s">
        <v>986</v>
      </c>
    </row>
    <row r="7" s="13" customFormat="1" ht="15" customHeight="1" spans="1:10">
      <c r="A7" s="22"/>
      <c r="B7" s="22"/>
      <c r="C7" s="22"/>
      <c r="D7" s="22"/>
      <c r="E7" s="22"/>
      <c r="F7" s="22"/>
      <c r="G7" s="22"/>
      <c r="H7" s="22"/>
      <c r="I7" s="22"/>
      <c r="J7" s="156"/>
    </row>
    <row r="8" ht="15" customHeight="1" spans="1:10">
      <c r="A8" s="142">
        <v>1</v>
      </c>
      <c r="B8" s="152" t="s">
        <v>987</v>
      </c>
      <c r="C8" s="153" t="s">
        <v>988</v>
      </c>
      <c r="D8" s="153" t="s">
        <v>989</v>
      </c>
      <c r="E8" s="153" t="s">
        <v>990</v>
      </c>
      <c r="F8" s="25" t="s">
        <v>991</v>
      </c>
      <c r="G8" s="25">
        <v>25</v>
      </c>
      <c r="H8" s="27">
        <v>44317</v>
      </c>
      <c r="I8" s="27">
        <v>44317</v>
      </c>
      <c r="J8" s="157" t="s">
        <v>992</v>
      </c>
    </row>
    <row r="9" ht="15" customHeight="1" spans="1:10">
      <c r="A9" s="142">
        <v>2</v>
      </c>
      <c r="B9" s="154"/>
      <c r="C9" s="153" t="s">
        <v>993</v>
      </c>
      <c r="D9" s="153" t="s">
        <v>994</v>
      </c>
      <c r="E9" s="153" t="s">
        <v>990</v>
      </c>
      <c r="F9" s="25" t="s">
        <v>991</v>
      </c>
      <c r="G9" s="25">
        <v>14</v>
      </c>
      <c r="H9" s="27">
        <v>44317</v>
      </c>
      <c r="I9" s="27">
        <v>44317</v>
      </c>
      <c r="J9" s="157" t="s">
        <v>992</v>
      </c>
    </row>
    <row r="10" ht="15" customHeight="1" spans="1:10">
      <c r="A10" s="142">
        <v>3</v>
      </c>
      <c r="B10" s="154"/>
      <c r="C10" s="153" t="s">
        <v>995</v>
      </c>
      <c r="D10" s="153" t="s">
        <v>996</v>
      </c>
      <c r="E10" s="153" t="s">
        <v>990</v>
      </c>
      <c r="F10" s="25" t="s">
        <v>991</v>
      </c>
      <c r="G10" s="25">
        <v>2</v>
      </c>
      <c r="H10" s="27">
        <v>44317</v>
      </c>
      <c r="I10" s="27">
        <v>44317</v>
      </c>
      <c r="J10" s="157" t="s">
        <v>992</v>
      </c>
    </row>
    <row r="11" ht="15" customHeight="1" spans="1:10">
      <c r="A11" s="142">
        <v>4</v>
      </c>
      <c r="B11" s="154"/>
      <c r="C11" s="153" t="s">
        <v>997</v>
      </c>
      <c r="D11" s="153" t="s">
        <v>998</v>
      </c>
      <c r="E11" s="153" t="s">
        <v>999</v>
      </c>
      <c r="F11" s="25" t="s">
        <v>991</v>
      </c>
      <c r="G11" s="25">
        <v>28</v>
      </c>
      <c r="H11" s="27">
        <v>44317</v>
      </c>
      <c r="I11" s="27">
        <v>44317</v>
      </c>
      <c r="J11" s="157" t="s">
        <v>992</v>
      </c>
    </row>
    <row r="12" ht="15" customHeight="1" spans="1:10">
      <c r="A12" s="142">
        <v>5</v>
      </c>
      <c r="B12" s="154"/>
      <c r="C12" s="153" t="s">
        <v>1000</v>
      </c>
      <c r="D12" s="153" t="s">
        <v>1001</v>
      </c>
      <c r="E12" s="153" t="s">
        <v>990</v>
      </c>
      <c r="F12" s="25" t="s">
        <v>991</v>
      </c>
      <c r="G12" s="25">
        <v>45</v>
      </c>
      <c r="H12" s="27">
        <v>44317</v>
      </c>
      <c r="I12" s="27">
        <v>44317</v>
      </c>
      <c r="J12" s="157" t="s">
        <v>992</v>
      </c>
    </row>
    <row r="13" ht="15" customHeight="1" spans="1:10">
      <c r="A13" s="142">
        <v>6</v>
      </c>
      <c r="B13" s="154"/>
      <c r="C13" s="153" t="s">
        <v>1002</v>
      </c>
      <c r="D13" s="153" t="s">
        <v>998</v>
      </c>
      <c r="E13" s="153" t="s">
        <v>990</v>
      </c>
      <c r="F13" s="25" t="s">
        <v>991</v>
      </c>
      <c r="G13" s="25">
        <v>12</v>
      </c>
      <c r="H13" s="27">
        <v>44317</v>
      </c>
      <c r="I13" s="27">
        <v>44317</v>
      </c>
      <c r="J13" s="157" t="s">
        <v>992</v>
      </c>
    </row>
    <row r="14" ht="15" customHeight="1" spans="1:10">
      <c r="A14" s="142">
        <v>7</v>
      </c>
      <c r="B14" s="154"/>
      <c r="C14" s="153" t="s">
        <v>1003</v>
      </c>
      <c r="D14" s="153" t="s">
        <v>1004</v>
      </c>
      <c r="E14" s="153" t="s">
        <v>990</v>
      </c>
      <c r="F14" s="25" t="s">
        <v>667</v>
      </c>
      <c r="G14" s="25">
        <v>36</v>
      </c>
      <c r="H14" s="27">
        <v>44317</v>
      </c>
      <c r="I14" s="27">
        <v>44317</v>
      </c>
      <c r="J14" s="157" t="s">
        <v>992</v>
      </c>
    </row>
    <row r="15" ht="15" customHeight="1" spans="1:10">
      <c r="A15" s="142">
        <v>8</v>
      </c>
      <c r="B15" s="154"/>
      <c r="C15" s="153" t="s">
        <v>1003</v>
      </c>
      <c r="D15" s="153" t="s">
        <v>1005</v>
      </c>
      <c r="E15" s="153" t="s">
        <v>990</v>
      </c>
      <c r="F15" s="25" t="s">
        <v>667</v>
      </c>
      <c r="G15" s="25">
        <v>22</v>
      </c>
      <c r="H15" s="27">
        <v>44317</v>
      </c>
      <c r="I15" s="27">
        <v>44317</v>
      </c>
      <c r="J15" s="157" t="s">
        <v>992</v>
      </c>
    </row>
    <row r="16" ht="15" customHeight="1" spans="1:10">
      <c r="A16" s="142">
        <v>9</v>
      </c>
      <c r="B16" s="154"/>
      <c r="C16" s="153" t="s">
        <v>1006</v>
      </c>
      <c r="D16" s="153" t="s">
        <v>1007</v>
      </c>
      <c r="E16" s="153" t="s">
        <v>990</v>
      </c>
      <c r="F16" s="25" t="s">
        <v>667</v>
      </c>
      <c r="G16" s="25">
        <v>1</v>
      </c>
      <c r="H16" s="27">
        <v>44317</v>
      </c>
      <c r="I16" s="27">
        <v>44317</v>
      </c>
      <c r="J16" s="157" t="s">
        <v>992</v>
      </c>
    </row>
    <row r="17" ht="15" customHeight="1" spans="1:10">
      <c r="A17" s="142">
        <v>10</v>
      </c>
      <c r="B17" s="154"/>
      <c r="C17" s="153" t="s">
        <v>1008</v>
      </c>
      <c r="D17" s="153" t="s">
        <v>1009</v>
      </c>
      <c r="E17" s="153" t="s">
        <v>990</v>
      </c>
      <c r="F17" s="25" t="s">
        <v>667</v>
      </c>
      <c r="G17" s="25">
        <v>8</v>
      </c>
      <c r="H17" s="27">
        <v>44317</v>
      </c>
      <c r="I17" s="27">
        <v>44317</v>
      </c>
      <c r="J17" s="157" t="s">
        <v>992</v>
      </c>
    </row>
    <row r="18" ht="15" customHeight="1" spans="1:10">
      <c r="A18" s="142">
        <v>11</v>
      </c>
      <c r="B18" s="154"/>
      <c r="C18" s="153" t="s">
        <v>1010</v>
      </c>
      <c r="D18" s="153" t="s">
        <v>1011</v>
      </c>
      <c r="E18" s="153"/>
      <c r="F18" s="25" t="s">
        <v>667</v>
      </c>
      <c r="G18" s="25">
        <v>3</v>
      </c>
      <c r="H18" s="27">
        <v>44317</v>
      </c>
      <c r="I18" s="27">
        <v>44317</v>
      </c>
      <c r="J18" s="157" t="s">
        <v>992</v>
      </c>
    </row>
    <row r="19" ht="15" customHeight="1" spans="1:10">
      <c r="A19" s="142">
        <v>12</v>
      </c>
      <c r="B19" s="154"/>
      <c r="C19" s="153" t="s">
        <v>1012</v>
      </c>
      <c r="D19" s="153" t="s">
        <v>1013</v>
      </c>
      <c r="E19" s="153" t="s">
        <v>990</v>
      </c>
      <c r="F19" s="25" t="s">
        <v>667</v>
      </c>
      <c r="G19" s="25">
        <v>4</v>
      </c>
      <c r="H19" s="27">
        <v>44317</v>
      </c>
      <c r="I19" s="27">
        <v>44317</v>
      </c>
      <c r="J19" s="157" t="s">
        <v>992</v>
      </c>
    </row>
    <row r="20" ht="15" customHeight="1" spans="1:10">
      <c r="A20" s="142">
        <v>13</v>
      </c>
      <c r="B20" s="154"/>
      <c r="C20" s="153" t="s">
        <v>1014</v>
      </c>
      <c r="D20" s="153" t="s">
        <v>1015</v>
      </c>
      <c r="E20" s="153" t="s">
        <v>1016</v>
      </c>
      <c r="F20" s="25" t="s">
        <v>646</v>
      </c>
      <c r="G20" s="25">
        <v>4</v>
      </c>
      <c r="H20" s="27">
        <v>44317</v>
      </c>
      <c r="I20" s="27">
        <v>44317</v>
      </c>
      <c r="J20" s="157" t="s">
        <v>992</v>
      </c>
    </row>
    <row r="21" ht="15" customHeight="1" spans="1:10">
      <c r="A21" s="142">
        <v>14</v>
      </c>
      <c r="B21" s="154"/>
      <c r="C21" s="153" t="s">
        <v>1017</v>
      </c>
      <c r="D21" s="153" t="s">
        <v>1018</v>
      </c>
      <c r="E21" s="153" t="s">
        <v>990</v>
      </c>
      <c r="F21" s="25" t="s">
        <v>1019</v>
      </c>
      <c r="G21" s="25">
        <v>4</v>
      </c>
      <c r="H21" s="27">
        <v>44317</v>
      </c>
      <c r="I21" s="27">
        <v>44317</v>
      </c>
      <c r="J21" s="157" t="s">
        <v>992</v>
      </c>
    </row>
    <row r="22" ht="15" customHeight="1" spans="1:10">
      <c r="A22" s="142">
        <v>15</v>
      </c>
      <c r="B22" s="154"/>
      <c r="C22" s="153" t="s">
        <v>1020</v>
      </c>
      <c r="D22" s="153" t="s">
        <v>1021</v>
      </c>
      <c r="E22" s="153" t="s">
        <v>990</v>
      </c>
      <c r="F22" s="25" t="s">
        <v>1019</v>
      </c>
      <c r="G22" s="25">
        <v>8</v>
      </c>
      <c r="H22" s="27">
        <v>44317</v>
      </c>
      <c r="I22" s="27">
        <v>44317</v>
      </c>
      <c r="J22" s="157" t="s">
        <v>992</v>
      </c>
    </row>
    <row r="23" ht="15" customHeight="1" spans="1:10">
      <c r="A23" s="142">
        <v>16</v>
      </c>
      <c r="B23" s="154"/>
      <c r="C23" s="153" t="s">
        <v>1022</v>
      </c>
      <c r="D23" s="153" t="s">
        <v>1023</v>
      </c>
      <c r="E23" s="153" t="s">
        <v>1016</v>
      </c>
      <c r="F23" s="25" t="s">
        <v>667</v>
      </c>
      <c r="G23" s="25">
        <v>14</v>
      </c>
      <c r="H23" s="27">
        <v>44317</v>
      </c>
      <c r="I23" s="27">
        <v>44317</v>
      </c>
      <c r="J23" s="157" t="s">
        <v>992</v>
      </c>
    </row>
    <row r="24" ht="15" customHeight="1" spans="1:10">
      <c r="A24" s="142">
        <v>17</v>
      </c>
      <c r="B24" s="154"/>
      <c r="C24" s="153" t="s">
        <v>1024</v>
      </c>
      <c r="D24" s="153" t="s">
        <v>1025</v>
      </c>
      <c r="E24" s="153" t="s">
        <v>1026</v>
      </c>
      <c r="F24" s="25" t="s">
        <v>667</v>
      </c>
      <c r="G24" s="25">
        <v>1</v>
      </c>
      <c r="H24" s="27">
        <v>44317</v>
      </c>
      <c r="I24" s="27">
        <v>44317</v>
      </c>
      <c r="J24" s="157" t="s">
        <v>992</v>
      </c>
    </row>
    <row r="25" ht="15" customHeight="1" spans="1:10">
      <c r="A25" s="142">
        <v>18</v>
      </c>
      <c r="B25" s="154"/>
      <c r="C25" s="153" t="s">
        <v>1027</v>
      </c>
      <c r="D25" s="153" t="s">
        <v>1028</v>
      </c>
      <c r="E25" s="153" t="s">
        <v>1029</v>
      </c>
      <c r="F25" s="25" t="s">
        <v>667</v>
      </c>
      <c r="G25" s="25">
        <v>11</v>
      </c>
      <c r="H25" s="27">
        <v>44317</v>
      </c>
      <c r="I25" s="27">
        <v>44317</v>
      </c>
      <c r="J25" s="157" t="s">
        <v>992</v>
      </c>
    </row>
    <row r="26" ht="15" customHeight="1" spans="1:10">
      <c r="A26" s="142">
        <v>19</v>
      </c>
      <c r="B26" s="154"/>
      <c r="C26" s="153" t="s">
        <v>1030</v>
      </c>
      <c r="D26" s="153" t="s">
        <v>1031</v>
      </c>
      <c r="E26" s="153" t="s">
        <v>1031</v>
      </c>
      <c r="F26" s="25" t="s">
        <v>1019</v>
      </c>
      <c r="G26" s="25">
        <v>105</v>
      </c>
      <c r="H26" s="27">
        <v>44317</v>
      </c>
      <c r="I26" s="27">
        <v>44317</v>
      </c>
      <c r="J26" s="157" t="s">
        <v>992</v>
      </c>
    </row>
    <row r="27" ht="15" customHeight="1" spans="1:10">
      <c r="A27" s="142">
        <v>20</v>
      </c>
      <c r="B27" s="154"/>
      <c r="C27" s="153" t="s">
        <v>1032</v>
      </c>
      <c r="D27" s="153" t="s">
        <v>1033</v>
      </c>
      <c r="E27" s="153" t="s">
        <v>1031</v>
      </c>
      <c r="F27" s="25" t="s">
        <v>1034</v>
      </c>
      <c r="G27" s="25">
        <v>1250</v>
      </c>
      <c r="H27" s="27">
        <v>44317</v>
      </c>
      <c r="I27" s="27">
        <v>44317</v>
      </c>
      <c r="J27" s="157" t="s">
        <v>939</v>
      </c>
    </row>
    <row r="28" ht="15" customHeight="1" spans="1:10">
      <c r="A28" s="142">
        <v>21</v>
      </c>
      <c r="B28" s="154"/>
      <c r="C28" s="153" t="s">
        <v>1035</v>
      </c>
      <c r="D28" s="153" t="s">
        <v>1036</v>
      </c>
      <c r="E28" s="153" t="s">
        <v>1031</v>
      </c>
      <c r="F28" s="25" t="s">
        <v>1034</v>
      </c>
      <c r="G28" s="25">
        <v>7600</v>
      </c>
      <c r="H28" s="27">
        <v>44317</v>
      </c>
      <c r="I28" s="27">
        <v>44317</v>
      </c>
      <c r="J28" s="157" t="s">
        <v>939</v>
      </c>
    </row>
    <row r="29" ht="15" customHeight="1" spans="1:10">
      <c r="A29" s="142">
        <v>22</v>
      </c>
      <c r="B29" s="154"/>
      <c r="C29" s="153" t="s">
        <v>1037</v>
      </c>
      <c r="D29" s="153" t="s">
        <v>1031</v>
      </c>
      <c r="E29" s="153" t="s">
        <v>1031</v>
      </c>
      <c r="F29" s="25" t="s">
        <v>1038</v>
      </c>
      <c r="G29" s="25">
        <v>1</v>
      </c>
      <c r="H29" s="27">
        <v>44317</v>
      </c>
      <c r="I29" s="27">
        <v>44317</v>
      </c>
      <c r="J29" s="157" t="s">
        <v>939</v>
      </c>
    </row>
    <row r="30" ht="15" customHeight="1" spans="1:10">
      <c r="A30" s="142">
        <v>23</v>
      </c>
      <c r="B30" s="154"/>
      <c r="C30" s="153" t="s">
        <v>1039</v>
      </c>
      <c r="D30" s="153" t="s">
        <v>1040</v>
      </c>
      <c r="E30" s="153" t="s">
        <v>1041</v>
      </c>
      <c r="F30" s="25" t="s">
        <v>667</v>
      </c>
      <c r="G30" s="25">
        <v>1</v>
      </c>
      <c r="H30" s="27">
        <v>44317</v>
      </c>
      <c r="I30" s="27">
        <v>44317</v>
      </c>
      <c r="J30" s="158"/>
    </row>
    <row r="31" ht="15" customHeight="1" spans="1:10">
      <c r="A31" s="142">
        <v>24</v>
      </c>
      <c r="B31" s="154"/>
      <c r="C31" s="153" t="s">
        <v>1039</v>
      </c>
      <c r="D31" s="153" t="s">
        <v>1042</v>
      </c>
      <c r="E31" s="153" t="s">
        <v>1041</v>
      </c>
      <c r="F31" s="25" t="s">
        <v>667</v>
      </c>
      <c r="G31" s="25">
        <v>2</v>
      </c>
      <c r="H31" s="27">
        <v>44317</v>
      </c>
      <c r="I31" s="27">
        <v>44317</v>
      </c>
      <c r="J31" s="158"/>
    </row>
    <row r="32" ht="15" customHeight="1" spans="1:10">
      <c r="A32" s="142">
        <v>25</v>
      </c>
      <c r="B32" s="154"/>
      <c r="C32" s="153" t="s">
        <v>1043</v>
      </c>
      <c r="D32" s="153" t="s">
        <v>1044</v>
      </c>
      <c r="E32" s="153" t="s">
        <v>1045</v>
      </c>
      <c r="F32" s="25" t="s">
        <v>443</v>
      </c>
      <c r="G32" s="25">
        <v>3</v>
      </c>
      <c r="H32" s="27">
        <v>44317</v>
      </c>
      <c r="I32" s="27">
        <v>44317</v>
      </c>
      <c r="J32" s="158"/>
    </row>
    <row r="33" ht="15" customHeight="1" spans="1:10">
      <c r="A33" s="142">
        <v>26</v>
      </c>
      <c r="B33" s="154"/>
      <c r="C33" s="153" t="s">
        <v>1046</v>
      </c>
      <c r="D33" s="153" t="s">
        <v>1047</v>
      </c>
      <c r="E33" s="153" t="s">
        <v>1048</v>
      </c>
      <c r="F33" s="25" t="s">
        <v>646</v>
      </c>
      <c r="G33" s="25">
        <v>3</v>
      </c>
      <c r="H33" s="27">
        <v>44317</v>
      </c>
      <c r="I33" s="27">
        <v>44317</v>
      </c>
      <c r="J33" s="158"/>
    </row>
    <row r="34" ht="15" customHeight="1" spans="1:10">
      <c r="A34" s="142">
        <v>27</v>
      </c>
      <c r="B34" s="154"/>
      <c r="C34" s="153" t="s">
        <v>1049</v>
      </c>
      <c r="D34" s="153" t="s">
        <v>1050</v>
      </c>
      <c r="E34" s="153" t="s">
        <v>1051</v>
      </c>
      <c r="F34" s="25" t="s">
        <v>443</v>
      </c>
      <c r="G34" s="25">
        <v>3</v>
      </c>
      <c r="H34" s="27">
        <v>44317</v>
      </c>
      <c r="I34" s="27">
        <v>44317</v>
      </c>
      <c r="J34" s="158"/>
    </row>
    <row r="35" ht="15" customHeight="1" spans="1:10">
      <c r="A35" s="142">
        <v>28</v>
      </c>
      <c r="B35" s="154"/>
      <c r="C35" s="153" t="s">
        <v>1052</v>
      </c>
      <c r="D35" s="153" t="s">
        <v>1053</v>
      </c>
      <c r="E35" s="153" t="s">
        <v>1054</v>
      </c>
      <c r="F35" s="25" t="s">
        <v>1019</v>
      </c>
      <c r="G35" s="25">
        <v>2</v>
      </c>
      <c r="H35" s="27">
        <v>44317</v>
      </c>
      <c r="I35" s="27">
        <v>44317</v>
      </c>
      <c r="J35" s="158"/>
    </row>
    <row r="36" ht="15" customHeight="1" spans="1:10">
      <c r="A36" s="142">
        <v>29</v>
      </c>
      <c r="B36" s="154"/>
      <c r="C36" s="153" t="s">
        <v>1055</v>
      </c>
      <c r="D36" s="153" t="s">
        <v>1056</v>
      </c>
      <c r="E36" s="153" t="s">
        <v>1051</v>
      </c>
      <c r="F36" s="25" t="s">
        <v>1019</v>
      </c>
      <c r="G36" s="25">
        <v>1</v>
      </c>
      <c r="H36" s="27">
        <v>44317</v>
      </c>
      <c r="I36" s="27">
        <v>44317</v>
      </c>
      <c r="J36" s="158"/>
    </row>
    <row r="37" ht="15" customHeight="1" spans="1:10">
      <c r="A37" s="142">
        <v>30</v>
      </c>
      <c r="B37" s="154"/>
      <c r="C37" s="153" t="s">
        <v>1057</v>
      </c>
      <c r="D37" s="153" t="s">
        <v>1058</v>
      </c>
      <c r="E37" s="153" t="s">
        <v>1059</v>
      </c>
      <c r="F37" s="25" t="s">
        <v>1019</v>
      </c>
      <c r="G37" s="25">
        <v>1</v>
      </c>
      <c r="H37" s="27">
        <v>44317</v>
      </c>
      <c r="I37" s="27">
        <v>44317</v>
      </c>
      <c r="J37" s="158"/>
    </row>
    <row r="38" ht="15" customHeight="1" spans="1:10">
      <c r="A38" s="142">
        <v>31</v>
      </c>
      <c r="B38" s="154"/>
      <c r="C38" s="153" t="s">
        <v>1060</v>
      </c>
      <c r="D38" s="153" t="s">
        <v>1031</v>
      </c>
      <c r="E38" s="153" t="s">
        <v>1031</v>
      </c>
      <c r="F38" s="25" t="s">
        <v>1019</v>
      </c>
      <c r="G38" s="25">
        <v>3</v>
      </c>
      <c r="H38" s="27">
        <v>44317</v>
      </c>
      <c r="I38" s="27">
        <v>44317</v>
      </c>
      <c r="J38" s="159" t="s">
        <v>992</v>
      </c>
    </row>
    <row r="39" ht="15" customHeight="1" spans="1:10">
      <c r="A39" s="142">
        <v>32</v>
      </c>
      <c r="B39" s="154"/>
      <c r="C39" s="153" t="s">
        <v>1061</v>
      </c>
      <c r="D39" s="153" t="s">
        <v>1031</v>
      </c>
      <c r="E39" s="153" t="s">
        <v>1031</v>
      </c>
      <c r="F39" s="25" t="s">
        <v>1038</v>
      </c>
      <c r="G39" s="25">
        <v>1</v>
      </c>
      <c r="H39" s="27">
        <v>44317</v>
      </c>
      <c r="I39" s="27">
        <v>44317</v>
      </c>
      <c r="J39" s="159" t="s">
        <v>992</v>
      </c>
    </row>
    <row r="40" ht="15" customHeight="1" spans="1:10">
      <c r="A40" s="142">
        <v>33</v>
      </c>
      <c r="B40" s="154"/>
      <c r="C40" s="153" t="s">
        <v>1062</v>
      </c>
      <c r="D40" s="153" t="s">
        <v>1063</v>
      </c>
      <c r="E40" s="153" t="s">
        <v>1064</v>
      </c>
      <c r="F40" s="25" t="s">
        <v>1019</v>
      </c>
      <c r="G40" s="25">
        <v>5</v>
      </c>
      <c r="H40" s="27">
        <v>44317</v>
      </c>
      <c r="I40" s="27">
        <v>44317</v>
      </c>
      <c r="J40" s="159" t="s">
        <v>992</v>
      </c>
    </row>
    <row r="41" ht="15" customHeight="1" spans="1:10">
      <c r="A41" s="142">
        <v>34</v>
      </c>
      <c r="B41" s="154"/>
      <c r="C41" s="153" t="s">
        <v>1065</v>
      </c>
      <c r="D41" s="153" t="s">
        <v>1066</v>
      </c>
      <c r="E41" s="153" t="s">
        <v>1067</v>
      </c>
      <c r="F41" s="25" t="s">
        <v>1019</v>
      </c>
      <c r="G41" s="25">
        <v>2</v>
      </c>
      <c r="H41" s="27">
        <v>44317</v>
      </c>
      <c r="I41" s="27">
        <v>44317</v>
      </c>
      <c r="J41" s="159" t="s">
        <v>992</v>
      </c>
    </row>
    <row r="42" ht="15" customHeight="1" spans="1:10">
      <c r="A42" s="142">
        <v>35</v>
      </c>
      <c r="B42" s="154"/>
      <c r="C42" s="153" t="s">
        <v>1068</v>
      </c>
      <c r="D42" s="153" t="s">
        <v>1069</v>
      </c>
      <c r="E42" s="153" t="s">
        <v>1064</v>
      </c>
      <c r="F42" s="25" t="s">
        <v>1019</v>
      </c>
      <c r="G42" s="25">
        <v>43</v>
      </c>
      <c r="H42" s="27">
        <v>44317</v>
      </c>
      <c r="I42" s="27">
        <v>44317</v>
      </c>
      <c r="J42" s="157" t="s">
        <v>992</v>
      </c>
    </row>
    <row r="43" ht="15" customHeight="1" spans="1:10">
      <c r="A43" s="142">
        <v>36</v>
      </c>
      <c r="B43" s="154"/>
      <c r="C43" s="153" t="s">
        <v>1070</v>
      </c>
      <c r="D43" s="153" t="s">
        <v>1071</v>
      </c>
      <c r="E43" s="153" t="s">
        <v>1064</v>
      </c>
      <c r="F43" s="25" t="s">
        <v>1019</v>
      </c>
      <c r="G43" s="25">
        <v>397</v>
      </c>
      <c r="H43" s="27">
        <v>44317</v>
      </c>
      <c r="I43" s="27">
        <v>44317</v>
      </c>
      <c r="J43" s="157" t="s">
        <v>992</v>
      </c>
    </row>
    <row r="44" ht="15" customHeight="1" spans="1:10">
      <c r="A44" s="142">
        <v>37</v>
      </c>
      <c r="B44" s="154"/>
      <c r="C44" s="153" t="s">
        <v>1072</v>
      </c>
      <c r="D44" s="153" t="s">
        <v>1073</v>
      </c>
      <c r="E44" s="153" t="s">
        <v>1064</v>
      </c>
      <c r="F44" s="25" t="s">
        <v>1019</v>
      </c>
      <c r="G44" s="25">
        <v>110</v>
      </c>
      <c r="H44" s="27">
        <v>44317</v>
      </c>
      <c r="I44" s="27">
        <v>44317</v>
      </c>
      <c r="J44" s="157" t="s">
        <v>992</v>
      </c>
    </row>
    <row r="45" ht="15" customHeight="1" spans="1:10">
      <c r="A45" s="142">
        <v>38</v>
      </c>
      <c r="B45" s="154"/>
      <c r="C45" s="153" t="s">
        <v>1074</v>
      </c>
      <c r="D45" s="153" t="s">
        <v>1075</v>
      </c>
      <c r="E45" s="153" t="s">
        <v>1064</v>
      </c>
      <c r="F45" s="25" t="s">
        <v>1019</v>
      </c>
      <c r="G45" s="25">
        <v>547</v>
      </c>
      <c r="H45" s="27">
        <v>44317</v>
      </c>
      <c r="I45" s="27">
        <v>44317</v>
      </c>
      <c r="J45" s="157" t="s">
        <v>992</v>
      </c>
    </row>
    <row r="46" ht="15" customHeight="1" spans="1:10">
      <c r="A46" s="142">
        <v>39</v>
      </c>
      <c r="B46" s="154"/>
      <c r="C46" s="153" t="s">
        <v>1076</v>
      </c>
      <c r="D46" s="153" t="s">
        <v>1077</v>
      </c>
      <c r="E46" s="153" t="s">
        <v>1064</v>
      </c>
      <c r="F46" s="25" t="s">
        <v>1019</v>
      </c>
      <c r="G46" s="25">
        <v>24</v>
      </c>
      <c r="H46" s="27">
        <v>44317</v>
      </c>
      <c r="I46" s="27">
        <v>44317</v>
      </c>
      <c r="J46" s="157" t="s">
        <v>992</v>
      </c>
    </row>
    <row r="47" ht="15" customHeight="1" spans="1:10">
      <c r="A47" s="142">
        <v>40</v>
      </c>
      <c r="B47" s="154"/>
      <c r="C47" s="153" t="s">
        <v>1078</v>
      </c>
      <c r="D47" s="153" t="s">
        <v>1031</v>
      </c>
      <c r="E47" s="153" t="s">
        <v>1064</v>
      </c>
      <c r="F47" s="25" t="s">
        <v>1019</v>
      </c>
      <c r="G47" s="25">
        <v>22</v>
      </c>
      <c r="H47" s="27">
        <v>44317</v>
      </c>
      <c r="I47" s="27">
        <v>44317</v>
      </c>
      <c r="J47" s="157" t="s">
        <v>992</v>
      </c>
    </row>
    <row r="48" ht="15" customHeight="1" spans="1:10">
      <c r="A48" s="142">
        <v>41</v>
      </c>
      <c r="B48" s="154"/>
      <c r="C48" s="153" t="s">
        <v>1079</v>
      </c>
      <c r="D48" s="153" t="s">
        <v>1080</v>
      </c>
      <c r="E48" s="153" t="s">
        <v>1081</v>
      </c>
      <c r="F48" s="25" t="s">
        <v>1019</v>
      </c>
      <c r="G48" s="25">
        <v>6</v>
      </c>
      <c r="H48" s="27">
        <v>44317</v>
      </c>
      <c r="I48" s="27">
        <v>44317</v>
      </c>
      <c r="J48" s="157" t="s">
        <v>992</v>
      </c>
    </row>
    <row r="49" ht="15" customHeight="1" spans="1:10">
      <c r="A49" s="142">
        <v>42</v>
      </c>
      <c r="B49" s="154"/>
      <c r="C49" s="153" t="s">
        <v>1082</v>
      </c>
      <c r="D49" s="153" t="s">
        <v>1083</v>
      </c>
      <c r="E49" s="153" t="s">
        <v>1081</v>
      </c>
      <c r="F49" s="25" t="s">
        <v>1019</v>
      </c>
      <c r="G49" s="25">
        <v>2</v>
      </c>
      <c r="H49" s="27">
        <v>44317</v>
      </c>
      <c r="I49" s="27">
        <v>44317</v>
      </c>
      <c r="J49" s="157" t="s">
        <v>992</v>
      </c>
    </row>
    <row r="50" ht="15" customHeight="1" spans="1:10">
      <c r="A50" s="142">
        <v>43</v>
      </c>
      <c r="B50" s="154"/>
      <c r="C50" s="153" t="s">
        <v>1084</v>
      </c>
      <c r="D50" s="153" t="s">
        <v>1085</v>
      </c>
      <c r="E50" s="153" t="s">
        <v>1064</v>
      </c>
      <c r="F50" s="25" t="s">
        <v>1019</v>
      </c>
      <c r="G50" s="25">
        <v>912</v>
      </c>
      <c r="H50" s="27">
        <v>44317</v>
      </c>
      <c r="I50" s="27">
        <v>44317</v>
      </c>
      <c r="J50" s="157" t="s">
        <v>992</v>
      </c>
    </row>
    <row r="51" ht="15" customHeight="1" spans="1:10">
      <c r="A51" s="142">
        <v>44</v>
      </c>
      <c r="B51" s="154"/>
      <c r="C51" s="153" t="s">
        <v>1086</v>
      </c>
      <c r="D51" s="153" t="s">
        <v>1087</v>
      </c>
      <c r="E51" s="153" t="s">
        <v>1064</v>
      </c>
      <c r="F51" s="25" t="s">
        <v>1019</v>
      </c>
      <c r="G51" s="25">
        <v>252</v>
      </c>
      <c r="H51" s="27">
        <v>44317</v>
      </c>
      <c r="I51" s="27">
        <v>44317</v>
      </c>
      <c r="J51" s="157" t="s">
        <v>992</v>
      </c>
    </row>
    <row r="52" ht="15" customHeight="1" spans="1:10">
      <c r="A52" s="142">
        <v>45</v>
      </c>
      <c r="B52" s="154"/>
      <c r="C52" s="153" t="s">
        <v>1088</v>
      </c>
      <c r="D52" s="153" t="s">
        <v>1089</v>
      </c>
      <c r="E52" s="153" t="s">
        <v>1064</v>
      </c>
      <c r="F52" s="25" t="s">
        <v>1019</v>
      </c>
      <c r="G52" s="25">
        <v>30</v>
      </c>
      <c r="H52" s="27">
        <v>44317</v>
      </c>
      <c r="I52" s="27">
        <v>44317</v>
      </c>
      <c r="J52" s="157" t="s">
        <v>992</v>
      </c>
    </row>
    <row r="53" ht="15" customHeight="1" spans="1:10">
      <c r="A53" s="142">
        <v>46</v>
      </c>
      <c r="B53" s="154"/>
      <c r="C53" s="153" t="s">
        <v>1090</v>
      </c>
      <c r="D53" s="153" t="s">
        <v>1091</v>
      </c>
      <c r="E53" s="153" t="s">
        <v>1064</v>
      </c>
      <c r="F53" s="25" t="s">
        <v>1019</v>
      </c>
      <c r="G53" s="25">
        <v>61</v>
      </c>
      <c r="H53" s="27">
        <v>44317</v>
      </c>
      <c r="I53" s="27">
        <v>44317</v>
      </c>
      <c r="J53" s="157" t="s">
        <v>992</v>
      </c>
    </row>
    <row r="54" ht="15" customHeight="1" spans="1:10">
      <c r="A54" s="142">
        <v>47</v>
      </c>
      <c r="B54" s="154"/>
      <c r="C54" s="153" t="s">
        <v>1092</v>
      </c>
      <c r="D54" s="153" t="s">
        <v>1093</v>
      </c>
      <c r="E54" s="153" t="s">
        <v>1064</v>
      </c>
      <c r="F54" s="25" t="s">
        <v>1034</v>
      </c>
      <c r="G54" s="25">
        <v>1580</v>
      </c>
      <c r="H54" s="27">
        <v>44317</v>
      </c>
      <c r="I54" s="27">
        <v>44317</v>
      </c>
      <c r="J54" s="157" t="s">
        <v>992</v>
      </c>
    </row>
    <row r="55" ht="15" customHeight="1" spans="1:10">
      <c r="A55" s="142">
        <v>48</v>
      </c>
      <c r="B55" s="154"/>
      <c r="C55" s="153" t="s">
        <v>1094</v>
      </c>
      <c r="D55" s="153" t="s">
        <v>1031</v>
      </c>
      <c r="E55" s="153" t="s">
        <v>1031</v>
      </c>
      <c r="F55" s="25" t="s">
        <v>1019</v>
      </c>
      <c r="G55" s="25">
        <v>1</v>
      </c>
      <c r="H55" s="27">
        <v>44317</v>
      </c>
      <c r="I55" s="27">
        <v>44317</v>
      </c>
      <c r="J55" s="157" t="s">
        <v>992</v>
      </c>
    </row>
    <row r="56" ht="15" customHeight="1" spans="1:10">
      <c r="A56" s="142">
        <v>49</v>
      </c>
      <c r="B56" s="154"/>
      <c r="C56" s="153" t="s">
        <v>1095</v>
      </c>
      <c r="D56" s="153" t="s">
        <v>1096</v>
      </c>
      <c r="E56" s="153" t="s">
        <v>1031</v>
      </c>
      <c r="F56" s="25" t="s">
        <v>1019</v>
      </c>
      <c r="G56" s="25">
        <v>12</v>
      </c>
      <c r="H56" s="27">
        <v>44317</v>
      </c>
      <c r="I56" s="27">
        <v>44317</v>
      </c>
      <c r="J56" s="157" t="s">
        <v>992</v>
      </c>
    </row>
    <row r="57" ht="15" customHeight="1" spans="1:10">
      <c r="A57" s="142">
        <v>50</v>
      </c>
      <c r="B57" s="154"/>
      <c r="C57" s="153" t="s">
        <v>1097</v>
      </c>
      <c r="D57" s="153" t="s">
        <v>1031</v>
      </c>
      <c r="E57" s="153" t="s">
        <v>1031</v>
      </c>
      <c r="F57" s="25" t="s">
        <v>1019</v>
      </c>
      <c r="G57" s="25">
        <v>1</v>
      </c>
      <c r="H57" s="27">
        <v>44317</v>
      </c>
      <c r="I57" s="27">
        <v>44317</v>
      </c>
      <c r="J57" s="157" t="s">
        <v>992</v>
      </c>
    </row>
    <row r="58" ht="15" customHeight="1" spans="1:10">
      <c r="A58" s="142">
        <v>51</v>
      </c>
      <c r="B58" s="154"/>
      <c r="C58" s="153" t="s">
        <v>1098</v>
      </c>
      <c r="D58" s="153" t="s">
        <v>1031</v>
      </c>
      <c r="E58" s="153" t="s">
        <v>1031</v>
      </c>
      <c r="F58" s="25" t="s">
        <v>1019</v>
      </c>
      <c r="G58" s="25">
        <v>64</v>
      </c>
      <c r="H58" s="27">
        <v>44317</v>
      </c>
      <c r="I58" s="27">
        <v>44317</v>
      </c>
      <c r="J58" s="157" t="s">
        <v>992</v>
      </c>
    </row>
    <row r="59" ht="15" customHeight="1" spans="1:10">
      <c r="A59" s="142">
        <v>52</v>
      </c>
      <c r="B59" s="154"/>
      <c r="C59" s="153" t="s">
        <v>1099</v>
      </c>
      <c r="D59" s="153" t="s">
        <v>1031</v>
      </c>
      <c r="E59" s="153" t="s">
        <v>1031</v>
      </c>
      <c r="F59" s="25" t="s">
        <v>1019</v>
      </c>
      <c r="G59" s="25">
        <v>24</v>
      </c>
      <c r="H59" s="27">
        <v>44317</v>
      </c>
      <c r="I59" s="27">
        <v>44317</v>
      </c>
      <c r="J59" s="157" t="s">
        <v>992</v>
      </c>
    </row>
    <row r="60" ht="15" customHeight="1" spans="1:10">
      <c r="A60" s="142">
        <v>53</v>
      </c>
      <c r="B60" s="154"/>
      <c r="C60" s="153" t="s">
        <v>1100</v>
      </c>
      <c r="D60" s="153" t="s">
        <v>1031</v>
      </c>
      <c r="E60" s="153" t="s">
        <v>1031</v>
      </c>
      <c r="F60" s="25" t="s">
        <v>1019</v>
      </c>
      <c r="G60" s="25">
        <v>39</v>
      </c>
      <c r="H60" s="27">
        <v>44317</v>
      </c>
      <c r="I60" s="27">
        <v>44317</v>
      </c>
      <c r="J60" s="157" t="s">
        <v>992</v>
      </c>
    </row>
    <row r="61" ht="15" customHeight="1" spans="1:10">
      <c r="A61" s="142">
        <v>54</v>
      </c>
      <c r="B61" s="154"/>
      <c r="C61" s="153" t="s">
        <v>1101</v>
      </c>
      <c r="D61" s="153" t="s">
        <v>1102</v>
      </c>
      <c r="E61" s="153" t="s">
        <v>1103</v>
      </c>
      <c r="F61" s="25" t="s">
        <v>667</v>
      </c>
      <c r="G61" s="25">
        <v>190</v>
      </c>
      <c r="H61" s="27">
        <v>44317</v>
      </c>
      <c r="I61" s="27">
        <v>44317</v>
      </c>
      <c r="J61" s="158"/>
    </row>
    <row r="62" ht="15" customHeight="1" spans="1:10">
      <c r="A62" s="142">
        <v>55</v>
      </c>
      <c r="B62" s="154"/>
      <c r="C62" s="153" t="s">
        <v>1104</v>
      </c>
      <c r="D62" s="153" t="s">
        <v>1105</v>
      </c>
      <c r="E62" s="153" t="s">
        <v>1064</v>
      </c>
      <c r="F62" s="25" t="s">
        <v>667</v>
      </c>
      <c r="G62" s="25">
        <v>105</v>
      </c>
      <c r="H62" s="27">
        <v>44317</v>
      </c>
      <c r="I62" s="27">
        <v>44317</v>
      </c>
      <c r="J62" s="158"/>
    </row>
    <row r="63" ht="15" customHeight="1" spans="1:10">
      <c r="A63" s="142">
        <v>56</v>
      </c>
      <c r="B63" s="154"/>
      <c r="C63" s="153" t="s">
        <v>1106</v>
      </c>
      <c r="D63" s="153" t="s">
        <v>1031</v>
      </c>
      <c r="E63" s="153" t="s">
        <v>1031</v>
      </c>
      <c r="F63" s="25" t="s">
        <v>1107</v>
      </c>
      <c r="G63" s="25">
        <v>1</v>
      </c>
      <c r="H63" s="27">
        <v>44317</v>
      </c>
      <c r="I63" s="27">
        <v>44317</v>
      </c>
      <c r="J63" s="158"/>
    </row>
    <row r="64" ht="15" customHeight="1" spans="1:10">
      <c r="A64" s="142">
        <v>57</v>
      </c>
      <c r="B64" s="154"/>
      <c r="C64" s="153" t="s">
        <v>1108</v>
      </c>
      <c r="D64" s="153" t="s">
        <v>1109</v>
      </c>
      <c r="E64" s="153" t="s">
        <v>1110</v>
      </c>
      <c r="F64" s="25" t="s">
        <v>1019</v>
      </c>
      <c r="G64" s="25">
        <v>1</v>
      </c>
      <c r="H64" s="27">
        <v>44317</v>
      </c>
      <c r="I64" s="27">
        <v>44317</v>
      </c>
      <c r="J64" s="158"/>
    </row>
    <row r="65" ht="15" customHeight="1" spans="1:10">
      <c r="A65" s="142">
        <v>58</v>
      </c>
      <c r="B65" s="154"/>
      <c r="C65" s="153" t="s">
        <v>1111</v>
      </c>
      <c r="D65" s="153" t="s">
        <v>1112</v>
      </c>
      <c r="E65" s="153" t="s">
        <v>1113</v>
      </c>
      <c r="F65" s="25" t="s">
        <v>1019</v>
      </c>
      <c r="G65" s="25">
        <v>83</v>
      </c>
      <c r="H65" s="27">
        <v>44317</v>
      </c>
      <c r="I65" s="27">
        <v>44317</v>
      </c>
      <c r="J65" s="158"/>
    </row>
    <row r="66" ht="15" customHeight="1" spans="1:10">
      <c r="A66" s="142">
        <v>59</v>
      </c>
      <c r="B66" s="154"/>
      <c r="C66" s="153" t="s">
        <v>1114</v>
      </c>
      <c r="D66" s="153" t="s">
        <v>1115</v>
      </c>
      <c r="E66" s="153" t="s">
        <v>1116</v>
      </c>
      <c r="F66" s="25" t="s">
        <v>443</v>
      </c>
      <c r="G66" s="25">
        <v>18</v>
      </c>
      <c r="H66" s="27">
        <v>44317</v>
      </c>
      <c r="I66" s="27">
        <v>44317</v>
      </c>
      <c r="J66" s="158"/>
    </row>
    <row r="67" ht="15" customHeight="1" spans="1:10">
      <c r="A67" s="142">
        <v>60</v>
      </c>
      <c r="B67" s="154"/>
      <c r="C67" s="153" t="s">
        <v>1117</v>
      </c>
      <c r="D67" s="153"/>
      <c r="E67" s="153"/>
      <c r="F67" s="25" t="s">
        <v>991</v>
      </c>
      <c r="G67" s="25">
        <v>80</v>
      </c>
      <c r="H67" s="27">
        <v>44317</v>
      </c>
      <c r="I67" s="27">
        <v>44317</v>
      </c>
      <c r="J67" s="158"/>
    </row>
    <row r="68" ht="15" customHeight="1" spans="1:10">
      <c r="A68" s="142">
        <v>61</v>
      </c>
      <c r="B68" s="154"/>
      <c r="C68" s="153" t="s">
        <v>1118</v>
      </c>
      <c r="D68" s="153"/>
      <c r="E68" s="153"/>
      <c r="F68" s="25" t="s">
        <v>991</v>
      </c>
      <c r="G68" s="25">
        <v>8</v>
      </c>
      <c r="H68" s="27">
        <v>44317</v>
      </c>
      <c r="I68" s="27">
        <v>44317</v>
      </c>
      <c r="J68" s="158"/>
    </row>
    <row r="69" s="133" customFormat="1" ht="15" customHeight="1" spans="1:10">
      <c r="A69" s="142">
        <v>62</v>
      </c>
      <c r="B69" s="154"/>
      <c r="C69" s="153" t="s">
        <v>1119</v>
      </c>
      <c r="D69" s="153" t="s">
        <v>1120</v>
      </c>
      <c r="E69" s="153" t="s">
        <v>1121</v>
      </c>
      <c r="F69" s="139" t="s">
        <v>667</v>
      </c>
      <c r="G69" s="139">
        <v>4</v>
      </c>
      <c r="H69" s="143">
        <v>44317</v>
      </c>
      <c r="I69" s="143">
        <v>44317</v>
      </c>
      <c r="J69" s="159"/>
    </row>
    <row r="70" ht="15" customHeight="1" spans="1:10">
      <c r="A70" s="142">
        <v>63</v>
      </c>
      <c r="B70" s="154"/>
      <c r="C70" s="153" t="s">
        <v>1119</v>
      </c>
      <c r="D70" s="153" t="s">
        <v>1122</v>
      </c>
      <c r="E70" s="153" t="s">
        <v>1123</v>
      </c>
      <c r="F70" s="25" t="s">
        <v>667</v>
      </c>
      <c r="G70" s="25">
        <v>1</v>
      </c>
      <c r="H70" s="27">
        <v>44317</v>
      </c>
      <c r="I70" s="27">
        <v>44317</v>
      </c>
      <c r="J70" s="159"/>
    </row>
    <row r="71" ht="15" customHeight="1" spans="1:10">
      <c r="A71" s="142">
        <v>64</v>
      </c>
      <c r="B71" s="154"/>
      <c r="C71" s="153" t="s">
        <v>1119</v>
      </c>
      <c r="D71" s="153" t="s">
        <v>1124</v>
      </c>
      <c r="E71" s="153" t="s">
        <v>1125</v>
      </c>
      <c r="F71" s="25" t="s">
        <v>667</v>
      </c>
      <c r="G71" s="25">
        <v>5</v>
      </c>
      <c r="H71" s="27">
        <v>44317</v>
      </c>
      <c r="I71" s="27">
        <v>44317</v>
      </c>
      <c r="J71" s="159"/>
    </row>
    <row r="72" ht="15" customHeight="1" spans="1:10">
      <c r="A72" s="142">
        <v>65</v>
      </c>
      <c r="B72" s="154"/>
      <c r="C72" s="153" t="s">
        <v>1119</v>
      </c>
      <c r="D72" s="153" t="s">
        <v>1126</v>
      </c>
      <c r="E72" s="153" t="s">
        <v>1123</v>
      </c>
      <c r="F72" s="25" t="s">
        <v>667</v>
      </c>
      <c r="G72" s="25">
        <v>19</v>
      </c>
      <c r="H72" s="27">
        <v>44317</v>
      </c>
      <c r="I72" s="27">
        <v>44317</v>
      </c>
      <c r="J72" s="159"/>
    </row>
    <row r="73" ht="15" customHeight="1" spans="1:10">
      <c r="A73" s="142">
        <v>66</v>
      </c>
      <c r="B73" s="154"/>
      <c r="C73" s="153" t="s">
        <v>1119</v>
      </c>
      <c r="D73" s="153" t="s">
        <v>1127</v>
      </c>
      <c r="E73" s="153" t="s">
        <v>1123</v>
      </c>
      <c r="F73" s="25" t="s">
        <v>667</v>
      </c>
      <c r="G73" s="25">
        <v>5</v>
      </c>
      <c r="H73" s="27">
        <v>44317</v>
      </c>
      <c r="I73" s="27">
        <v>44317</v>
      </c>
      <c r="J73" s="159"/>
    </row>
    <row r="74" ht="15" customHeight="1" spans="1:10">
      <c r="A74" s="142">
        <v>67</v>
      </c>
      <c r="B74" s="154"/>
      <c r="C74" s="153" t="s">
        <v>1119</v>
      </c>
      <c r="D74" s="153" t="s">
        <v>1128</v>
      </c>
      <c r="E74" s="153" t="s">
        <v>1129</v>
      </c>
      <c r="F74" s="25" t="s">
        <v>667</v>
      </c>
      <c r="G74" s="25">
        <v>39</v>
      </c>
      <c r="H74" s="27">
        <v>44317</v>
      </c>
      <c r="I74" s="27">
        <v>44317</v>
      </c>
      <c r="J74" s="159"/>
    </row>
    <row r="75" ht="15" customHeight="1" spans="1:10">
      <c r="A75" s="142">
        <v>68</v>
      </c>
      <c r="B75" s="154"/>
      <c r="C75" s="153" t="s">
        <v>1130</v>
      </c>
      <c r="D75" s="153" t="s">
        <v>1131</v>
      </c>
      <c r="E75" s="153" t="s">
        <v>1121</v>
      </c>
      <c r="F75" s="25" t="s">
        <v>443</v>
      </c>
      <c r="G75" s="25">
        <v>4</v>
      </c>
      <c r="H75" s="27">
        <v>44317</v>
      </c>
      <c r="I75" s="27">
        <v>44317</v>
      </c>
      <c r="J75" s="158"/>
    </row>
    <row r="76" ht="15" customHeight="1" spans="1:10">
      <c r="A76" s="142">
        <v>69</v>
      </c>
      <c r="B76" s="154"/>
      <c r="C76" s="153" t="s">
        <v>1130</v>
      </c>
      <c r="D76" s="153" t="s">
        <v>1132</v>
      </c>
      <c r="E76" s="153" t="s">
        <v>1123</v>
      </c>
      <c r="F76" s="25" t="s">
        <v>443</v>
      </c>
      <c r="G76" s="25">
        <v>25</v>
      </c>
      <c r="H76" s="27">
        <v>44317</v>
      </c>
      <c r="I76" s="27">
        <v>44317</v>
      </c>
      <c r="J76" s="158"/>
    </row>
    <row r="77" ht="15" customHeight="1" spans="1:10">
      <c r="A77" s="142">
        <v>70</v>
      </c>
      <c r="B77" s="154"/>
      <c r="C77" s="153" t="s">
        <v>1133</v>
      </c>
      <c r="D77" s="153" t="s">
        <v>1134</v>
      </c>
      <c r="E77" s="153" t="s">
        <v>1135</v>
      </c>
      <c r="F77" s="25" t="s">
        <v>1019</v>
      </c>
      <c r="G77" s="25">
        <v>26</v>
      </c>
      <c r="H77" s="27">
        <v>44317</v>
      </c>
      <c r="I77" s="27">
        <v>44317</v>
      </c>
      <c r="J77" s="157" t="s">
        <v>992</v>
      </c>
    </row>
    <row r="78" ht="15" customHeight="1" spans="1:10">
      <c r="A78" s="142">
        <v>71</v>
      </c>
      <c r="B78" s="154"/>
      <c r="C78" s="153" t="s">
        <v>1133</v>
      </c>
      <c r="D78" s="153" t="s">
        <v>1136</v>
      </c>
      <c r="E78" s="153" t="s">
        <v>1135</v>
      </c>
      <c r="F78" s="25" t="s">
        <v>1019</v>
      </c>
      <c r="G78" s="25">
        <v>4</v>
      </c>
      <c r="H78" s="27">
        <v>44317</v>
      </c>
      <c r="I78" s="27">
        <v>44317</v>
      </c>
      <c r="J78" s="157" t="s">
        <v>992</v>
      </c>
    </row>
    <row r="79" ht="15" customHeight="1" spans="1:10">
      <c r="A79" s="142">
        <v>72</v>
      </c>
      <c r="B79" s="154"/>
      <c r="C79" s="153" t="s">
        <v>1133</v>
      </c>
      <c r="D79" s="153" t="s">
        <v>1137</v>
      </c>
      <c r="E79" s="153" t="s">
        <v>1135</v>
      </c>
      <c r="F79" s="25" t="s">
        <v>1019</v>
      </c>
      <c r="G79" s="25">
        <v>1</v>
      </c>
      <c r="H79" s="27">
        <v>44317</v>
      </c>
      <c r="I79" s="27">
        <v>44317</v>
      </c>
      <c r="J79" s="157" t="s">
        <v>992</v>
      </c>
    </row>
    <row r="80" ht="15" customHeight="1" spans="1:10">
      <c r="A80" s="142">
        <v>73</v>
      </c>
      <c r="B80" s="154"/>
      <c r="C80" s="153" t="s">
        <v>1138</v>
      </c>
      <c r="D80" s="153" t="s">
        <v>1139</v>
      </c>
      <c r="E80" s="153" t="s">
        <v>1135</v>
      </c>
      <c r="F80" s="25" t="s">
        <v>1019</v>
      </c>
      <c r="G80" s="25">
        <v>68</v>
      </c>
      <c r="H80" s="27">
        <v>44317</v>
      </c>
      <c r="I80" s="27">
        <v>44317</v>
      </c>
      <c r="J80" s="158"/>
    </row>
    <row r="81" ht="15" customHeight="1" spans="1:10">
      <c r="A81" s="142">
        <v>74</v>
      </c>
      <c r="B81" s="154"/>
      <c r="C81" s="153" t="s">
        <v>1140</v>
      </c>
      <c r="D81" s="153" t="s">
        <v>1141</v>
      </c>
      <c r="E81" s="153" t="s">
        <v>1142</v>
      </c>
      <c r="F81" s="25" t="s">
        <v>1143</v>
      </c>
      <c r="G81" s="25">
        <v>42</v>
      </c>
      <c r="H81" s="27">
        <v>44317</v>
      </c>
      <c r="I81" s="27">
        <v>44317</v>
      </c>
      <c r="J81" s="158"/>
    </row>
    <row r="82" ht="15" customHeight="1" spans="1:10">
      <c r="A82" s="142">
        <v>75</v>
      </c>
      <c r="B82" s="154"/>
      <c r="C82" s="153" t="s">
        <v>1140</v>
      </c>
      <c r="D82" s="153" t="s">
        <v>1141</v>
      </c>
      <c r="E82" s="153" t="s">
        <v>1142</v>
      </c>
      <c r="F82" s="25" t="s">
        <v>1144</v>
      </c>
      <c r="G82" s="25">
        <v>10</v>
      </c>
      <c r="H82" s="27">
        <v>44317</v>
      </c>
      <c r="I82" s="27">
        <v>44317</v>
      </c>
      <c r="J82" s="158"/>
    </row>
    <row r="83" ht="15" customHeight="1" spans="1:10">
      <c r="A83" s="142">
        <v>76</v>
      </c>
      <c r="B83" s="154"/>
      <c r="C83" s="153" t="s">
        <v>1140</v>
      </c>
      <c r="D83" s="153" t="s">
        <v>1141</v>
      </c>
      <c r="E83" s="153" t="s">
        <v>1142</v>
      </c>
      <c r="F83" s="25" t="s">
        <v>1144</v>
      </c>
      <c r="G83" s="25">
        <v>14</v>
      </c>
      <c r="H83" s="27">
        <v>44317</v>
      </c>
      <c r="I83" s="27">
        <v>44317</v>
      </c>
      <c r="J83" s="158"/>
    </row>
    <row r="84" ht="15" customHeight="1" spans="1:10">
      <c r="A84" s="142">
        <v>77</v>
      </c>
      <c r="B84" s="154"/>
      <c r="C84" s="153" t="s">
        <v>1145</v>
      </c>
      <c r="D84" s="153" t="s">
        <v>1146</v>
      </c>
      <c r="E84" s="153" t="s">
        <v>1147</v>
      </c>
      <c r="F84" s="25" t="s">
        <v>667</v>
      </c>
      <c r="G84" s="25">
        <v>1</v>
      </c>
      <c r="H84" s="27">
        <v>44317</v>
      </c>
      <c r="I84" s="27">
        <v>44317</v>
      </c>
      <c r="J84" s="158"/>
    </row>
    <row r="85" ht="15" customHeight="1" spans="1:10">
      <c r="A85" s="142">
        <v>78</v>
      </c>
      <c r="B85" s="154"/>
      <c r="C85" s="153" t="s">
        <v>1148</v>
      </c>
      <c r="D85" s="153" t="s">
        <v>1149</v>
      </c>
      <c r="E85" s="153" t="s">
        <v>1147</v>
      </c>
      <c r="F85" s="25" t="s">
        <v>667</v>
      </c>
      <c r="G85" s="25">
        <v>20</v>
      </c>
      <c r="H85" s="27">
        <v>44317</v>
      </c>
      <c r="I85" s="27">
        <v>44317</v>
      </c>
      <c r="J85" s="158"/>
    </row>
    <row r="86" ht="15" customHeight="1" spans="1:10">
      <c r="A86" s="142">
        <v>79</v>
      </c>
      <c r="B86" s="154"/>
      <c r="C86" s="153" t="s">
        <v>1150</v>
      </c>
      <c r="D86" s="153" t="s">
        <v>1031</v>
      </c>
      <c r="E86" s="153" t="s">
        <v>1031</v>
      </c>
      <c r="F86" s="25" t="s">
        <v>667</v>
      </c>
      <c r="G86" s="25">
        <v>1</v>
      </c>
      <c r="H86" s="27">
        <v>44317</v>
      </c>
      <c r="I86" s="27">
        <v>44317</v>
      </c>
      <c r="J86" s="158"/>
    </row>
    <row r="87" ht="15" customHeight="1" spans="1:10">
      <c r="A87" s="142">
        <v>80</v>
      </c>
      <c r="B87" s="154"/>
      <c r="C87" s="153" t="s">
        <v>1151</v>
      </c>
      <c r="D87" s="153" t="s">
        <v>1152</v>
      </c>
      <c r="E87" s="153" t="s">
        <v>1029</v>
      </c>
      <c r="F87" s="25" t="s">
        <v>667</v>
      </c>
      <c r="G87" s="25">
        <v>8</v>
      </c>
      <c r="H87" s="27">
        <v>44317</v>
      </c>
      <c r="I87" s="27">
        <v>44317</v>
      </c>
      <c r="J87" s="158"/>
    </row>
    <row r="88" ht="15" customHeight="1" spans="1:10">
      <c r="A88" s="142">
        <v>81</v>
      </c>
      <c r="B88" s="154"/>
      <c r="C88" s="153" t="s">
        <v>1153</v>
      </c>
      <c r="D88" s="153" t="s">
        <v>1031</v>
      </c>
      <c r="E88" s="153" t="s">
        <v>1031</v>
      </c>
      <c r="F88" s="25" t="s">
        <v>646</v>
      </c>
      <c r="G88" s="25">
        <v>100</v>
      </c>
      <c r="H88" s="27">
        <v>44317</v>
      </c>
      <c r="I88" s="27">
        <v>44317</v>
      </c>
      <c r="J88" s="157" t="s">
        <v>939</v>
      </c>
    </row>
    <row r="89" ht="15" customHeight="1" spans="1:10">
      <c r="A89" s="142">
        <v>82</v>
      </c>
      <c r="B89" s="154"/>
      <c r="C89" s="153" t="s">
        <v>1154</v>
      </c>
      <c r="D89" s="153" t="s">
        <v>1031</v>
      </c>
      <c r="E89" s="153" t="s">
        <v>1031</v>
      </c>
      <c r="F89" s="25" t="s">
        <v>1019</v>
      </c>
      <c r="G89" s="25">
        <v>10</v>
      </c>
      <c r="H89" s="27">
        <v>44317</v>
      </c>
      <c r="I89" s="27">
        <v>44317</v>
      </c>
      <c r="J89" s="157" t="s">
        <v>992</v>
      </c>
    </row>
    <row r="90" ht="15" customHeight="1" spans="1:10">
      <c r="A90" s="142">
        <v>83</v>
      </c>
      <c r="B90" s="154"/>
      <c r="C90" s="153" t="s">
        <v>1155</v>
      </c>
      <c r="D90" s="153" t="s">
        <v>1031</v>
      </c>
      <c r="E90" s="153" t="s">
        <v>1156</v>
      </c>
      <c r="F90" s="25" t="s">
        <v>1038</v>
      </c>
      <c r="G90" s="25">
        <v>1</v>
      </c>
      <c r="H90" s="27">
        <v>44317</v>
      </c>
      <c r="I90" s="27">
        <v>44317</v>
      </c>
      <c r="J90" s="157" t="s">
        <v>939</v>
      </c>
    </row>
    <row r="91" ht="15" customHeight="1" spans="1:10">
      <c r="A91" s="142">
        <v>84</v>
      </c>
      <c r="B91" s="154"/>
      <c r="C91" s="153" t="s">
        <v>1157</v>
      </c>
      <c r="D91" s="153" t="s">
        <v>1031</v>
      </c>
      <c r="E91" s="153" t="s">
        <v>1031</v>
      </c>
      <c r="F91" s="25" t="s">
        <v>667</v>
      </c>
      <c r="G91" s="25">
        <v>100</v>
      </c>
      <c r="H91" s="27">
        <v>44317</v>
      </c>
      <c r="I91" s="27">
        <v>44317</v>
      </c>
      <c r="J91" s="158"/>
    </row>
    <row r="92" ht="15" customHeight="1" spans="1:10">
      <c r="A92" s="142">
        <v>85</v>
      </c>
      <c r="B92" s="154"/>
      <c r="C92" s="153" t="s">
        <v>1158</v>
      </c>
      <c r="D92" s="153" t="s">
        <v>1159</v>
      </c>
      <c r="E92" s="153" t="s">
        <v>1160</v>
      </c>
      <c r="F92" s="25" t="s">
        <v>1034</v>
      </c>
      <c r="G92" s="25">
        <v>22750</v>
      </c>
      <c r="H92" s="27">
        <v>44317</v>
      </c>
      <c r="I92" s="27">
        <v>44317</v>
      </c>
      <c r="J92" s="157" t="s">
        <v>939</v>
      </c>
    </row>
    <row r="93" ht="15" customHeight="1" spans="1:10">
      <c r="A93" s="142">
        <v>86</v>
      </c>
      <c r="B93" s="154"/>
      <c r="C93" s="153" t="s">
        <v>1161</v>
      </c>
      <c r="D93" s="153" t="s">
        <v>1162</v>
      </c>
      <c r="E93" s="153" t="s">
        <v>1160</v>
      </c>
      <c r="F93" s="25" t="s">
        <v>1034</v>
      </c>
      <c r="G93" s="25">
        <v>6000</v>
      </c>
      <c r="H93" s="27">
        <v>44317</v>
      </c>
      <c r="I93" s="27">
        <v>44317</v>
      </c>
      <c r="J93" s="157" t="s">
        <v>939</v>
      </c>
    </row>
    <row r="94" ht="15" customHeight="1" spans="1:10">
      <c r="A94" s="142">
        <v>87</v>
      </c>
      <c r="B94" s="154"/>
      <c r="C94" s="153" t="s">
        <v>1163</v>
      </c>
      <c r="D94" s="153" t="s">
        <v>1164</v>
      </c>
      <c r="E94" s="153" t="s">
        <v>1165</v>
      </c>
      <c r="F94" s="25" t="s">
        <v>1034</v>
      </c>
      <c r="G94" s="25">
        <v>19500</v>
      </c>
      <c r="H94" s="27">
        <v>44317</v>
      </c>
      <c r="I94" s="27">
        <v>44317</v>
      </c>
      <c r="J94" s="157" t="s">
        <v>939</v>
      </c>
    </row>
    <row r="95" ht="15" customHeight="1" spans="1:10">
      <c r="A95" s="142">
        <v>88</v>
      </c>
      <c r="B95" s="154"/>
      <c r="C95" s="153" t="s">
        <v>1166</v>
      </c>
      <c r="D95" s="153" t="s">
        <v>1167</v>
      </c>
      <c r="E95" s="153" t="s">
        <v>1168</v>
      </c>
      <c r="F95" s="25" t="s">
        <v>1034</v>
      </c>
      <c r="G95" s="25" t="s">
        <v>1169</v>
      </c>
      <c r="H95" s="27">
        <v>44317</v>
      </c>
      <c r="I95" s="27">
        <v>44317</v>
      </c>
      <c r="J95" s="158"/>
    </row>
    <row r="96" ht="15" customHeight="1" spans="1:10">
      <c r="A96" s="142">
        <v>89</v>
      </c>
      <c r="B96" s="154"/>
      <c r="C96" s="153" t="s">
        <v>1166</v>
      </c>
      <c r="D96" s="153" t="s">
        <v>1170</v>
      </c>
      <c r="E96" s="153" t="s">
        <v>1168</v>
      </c>
      <c r="F96" s="25" t="s">
        <v>1034</v>
      </c>
      <c r="G96" s="25">
        <v>2000</v>
      </c>
      <c r="H96" s="27">
        <v>44317</v>
      </c>
      <c r="I96" s="27">
        <v>44317</v>
      </c>
      <c r="J96" s="158"/>
    </row>
    <row r="97" ht="15" customHeight="1" spans="1:10">
      <c r="A97" s="142">
        <v>90</v>
      </c>
      <c r="B97" s="154"/>
      <c r="C97" s="153" t="s">
        <v>1171</v>
      </c>
      <c r="D97" s="153" t="s">
        <v>1172</v>
      </c>
      <c r="E97" s="153" t="s">
        <v>1173</v>
      </c>
      <c r="F97" s="25" t="s">
        <v>1034</v>
      </c>
      <c r="G97" s="25">
        <v>9300</v>
      </c>
      <c r="H97" s="27">
        <v>44317</v>
      </c>
      <c r="I97" s="27">
        <v>44317</v>
      </c>
      <c r="J97" s="158"/>
    </row>
    <row r="98" ht="15" customHeight="1" spans="1:10">
      <c r="A98" s="142">
        <v>91</v>
      </c>
      <c r="B98" s="154"/>
      <c r="C98" s="153" t="s">
        <v>1174</v>
      </c>
      <c r="D98" s="153" t="s">
        <v>1175</v>
      </c>
      <c r="E98" s="153" t="s">
        <v>1160</v>
      </c>
      <c r="F98" s="25" t="s">
        <v>1034</v>
      </c>
      <c r="G98" s="25">
        <v>4200</v>
      </c>
      <c r="H98" s="27">
        <v>44317</v>
      </c>
      <c r="I98" s="27">
        <v>44317</v>
      </c>
      <c r="J98" s="157" t="s">
        <v>939</v>
      </c>
    </row>
    <row r="99" ht="15" customHeight="1" spans="1:10">
      <c r="A99" s="142">
        <v>92</v>
      </c>
      <c r="B99" s="154"/>
      <c r="C99" s="153" t="s">
        <v>1176</v>
      </c>
      <c r="D99" s="153" t="s">
        <v>1177</v>
      </c>
      <c r="E99" s="153" t="s">
        <v>1178</v>
      </c>
      <c r="F99" s="25" t="s">
        <v>1034</v>
      </c>
      <c r="G99" s="25">
        <v>9120</v>
      </c>
      <c r="H99" s="27">
        <v>44317</v>
      </c>
      <c r="I99" s="27">
        <v>44317</v>
      </c>
      <c r="J99" s="158"/>
    </row>
    <row r="100" ht="15" customHeight="1" spans="1:10">
      <c r="A100" s="142">
        <v>93</v>
      </c>
      <c r="B100" s="154"/>
      <c r="C100" s="153" t="s">
        <v>1179</v>
      </c>
      <c r="D100" s="153" t="s">
        <v>1180</v>
      </c>
      <c r="E100" s="153" t="s">
        <v>1181</v>
      </c>
      <c r="F100" s="25" t="s">
        <v>443</v>
      </c>
      <c r="G100" s="25">
        <v>1600</v>
      </c>
      <c r="H100" s="27">
        <v>44317</v>
      </c>
      <c r="I100" s="27">
        <v>44317</v>
      </c>
      <c r="J100" s="157" t="s">
        <v>939</v>
      </c>
    </row>
    <row r="101" ht="15" customHeight="1" spans="1:10">
      <c r="A101" s="142">
        <v>94</v>
      </c>
      <c r="B101" s="154"/>
      <c r="C101" s="153" t="s">
        <v>1182</v>
      </c>
      <c r="D101" s="153" t="s">
        <v>1183</v>
      </c>
      <c r="E101" s="153" t="s">
        <v>1184</v>
      </c>
      <c r="F101" s="25" t="s">
        <v>1034</v>
      </c>
      <c r="G101" s="25" t="s">
        <v>1185</v>
      </c>
      <c r="H101" s="27">
        <v>44317</v>
      </c>
      <c r="I101" s="27">
        <v>44317</v>
      </c>
      <c r="J101" s="158"/>
    </row>
    <row r="102" ht="15" customHeight="1" spans="1:10">
      <c r="A102" s="142">
        <v>95</v>
      </c>
      <c r="B102" s="154"/>
      <c r="C102" s="153" t="s">
        <v>1186</v>
      </c>
      <c r="D102" s="153" t="s">
        <v>1187</v>
      </c>
      <c r="E102" s="153" t="s">
        <v>1188</v>
      </c>
      <c r="F102" s="25" t="s">
        <v>667</v>
      </c>
      <c r="G102" s="25">
        <v>16</v>
      </c>
      <c r="H102" s="27">
        <v>44317</v>
      </c>
      <c r="I102" s="27">
        <v>44317</v>
      </c>
      <c r="J102" s="157" t="s">
        <v>992</v>
      </c>
    </row>
    <row r="103" ht="15" customHeight="1" spans="1:10">
      <c r="A103" s="142">
        <v>96</v>
      </c>
      <c r="B103" s="154"/>
      <c r="C103" s="153" t="s">
        <v>1189</v>
      </c>
      <c r="D103" s="153" t="s">
        <v>1190</v>
      </c>
      <c r="E103" s="153" t="s">
        <v>1191</v>
      </c>
      <c r="F103" s="25" t="s">
        <v>1192</v>
      </c>
      <c r="G103" s="25">
        <v>79</v>
      </c>
      <c r="H103" s="27">
        <v>44317</v>
      </c>
      <c r="I103" s="27">
        <v>44317</v>
      </c>
      <c r="J103" s="157" t="s">
        <v>939</v>
      </c>
    </row>
    <row r="104" ht="15" customHeight="1" spans="1:10">
      <c r="A104" s="142">
        <v>97</v>
      </c>
      <c r="B104" s="154"/>
      <c r="C104" s="153" t="s">
        <v>1189</v>
      </c>
      <c r="D104" s="153" t="s">
        <v>1190</v>
      </c>
      <c r="E104" s="153" t="s">
        <v>1193</v>
      </c>
      <c r="F104" s="25" t="s">
        <v>1192</v>
      </c>
      <c r="G104" s="25">
        <v>79</v>
      </c>
      <c r="H104" s="27">
        <v>44317</v>
      </c>
      <c r="I104" s="27">
        <v>44317</v>
      </c>
      <c r="J104" s="157" t="s">
        <v>939</v>
      </c>
    </row>
    <row r="105" ht="15" customHeight="1" spans="1:10">
      <c r="A105" s="142">
        <v>98</v>
      </c>
      <c r="B105" s="154"/>
      <c r="C105" s="153" t="s">
        <v>1194</v>
      </c>
      <c r="D105" s="153" t="s">
        <v>1195</v>
      </c>
      <c r="E105" s="153" t="s">
        <v>1196</v>
      </c>
      <c r="F105" s="25" t="s">
        <v>1192</v>
      </c>
      <c r="G105" s="25">
        <v>180</v>
      </c>
      <c r="H105" s="27">
        <v>44317</v>
      </c>
      <c r="I105" s="27">
        <v>44317</v>
      </c>
      <c r="J105" s="157" t="s">
        <v>939</v>
      </c>
    </row>
    <row r="106" ht="15" customHeight="1" spans="1:10">
      <c r="A106" s="142">
        <v>99</v>
      </c>
      <c r="B106" s="154"/>
      <c r="C106" s="153" t="s">
        <v>1197</v>
      </c>
      <c r="D106" s="153" t="s">
        <v>1198</v>
      </c>
      <c r="E106" s="153" t="s">
        <v>1199</v>
      </c>
      <c r="F106" s="25" t="s">
        <v>646</v>
      </c>
      <c r="G106" s="25">
        <v>85</v>
      </c>
      <c r="H106" s="27">
        <v>44317</v>
      </c>
      <c r="I106" s="27">
        <v>44317</v>
      </c>
      <c r="J106" s="158"/>
    </row>
    <row r="107" ht="15" customHeight="1" spans="1:10">
      <c r="A107" s="142">
        <v>100</v>
      </c>
      <c r="B107" s="154"/>
      <c r="C107" s="153" t="s">
        <v>1200</v>
      </c>
      <c r="D107" s="153" t="s">
        <v>1031</v>
      </c>
      <c r="E107" s="153" t="s">
        <v>1031</v>
      </c>
      <c r="F107" s="25" t="s">
        <v>1019</v>
      </c>
      <c r="G107" s="25">
        <v>14</v>
      </c>
      <c r="H107" s="27">
        <v>44317</v>
      </c>
      <c r="I107" s="27">
        <v>44317</v>
      </c>
      <c r="J107" s="157" t="s">
        <v>992</v>
      </c>
    </row>
    <row r="108" ht="15" customHeight="1" spans="1:10">
      <c r="A108" s="142">
        <v>101</v>
      </c>
      <c r="B108" s="154"/>
      <c r="C108" s="153" t="s">
        <v>1201</v>
      </c>
      <c r="D108" s="153" t="s">
        <v>1202</v>
      </c>
      <c r="E108" s="153" t="s">
        <v>1031</v>
      </c>
      <c r="F108" s="25" t="s">
        <v>443</v>
      </c>
      <c r="G108" s="25">
        <v>1</v>
      </c>
      <c r="H108" s="27">
        <v>44317</v>
      </c>
      <c r="I108" s="27">
        <v>44317</v>
      </c>
      <c r="J108" s="157" t="s">
        <v>950</v>
      </c>
    </row>
    <row r="109" ht="15" customHeight="1" spans="1:10">
      <c r="A109" s="142">
        <v>102</v>
      </c>
      <c r="B109" s="154"/>
      <c r="C109" s="153" t="s">
        <v>1203</v>
      </c>
      <c r="D109" s="153" t="s">
        <v>1204</v>
      </c>
      <c r="E109" s="153" t="s">
        <v>1031</v>
      </c>
      <c r="F109" s="25" t="s">
        <v>443</v>
      </c>
      <c r="G109" s="25">
        <v>1</v>
      </c>
      <c r="H109" s="27">
        <v>44317</v>
      </c>
      <c r="I109" s="27">
        <v>44317</v>
      </c>
      <c r="J109" s="157" t="s">
        <v>950</v>
      </c>
    </row>
    <row r="110" ht="15" customHeight="1" spans="1:10">
      <c r="A110" s="142">
        <v>103</v>
      </c>
      <c r="B110" s="154"/>
      <c r="C110" s="153" t="s">
        <v>1205</v>
      </c>
      <c r="D110" s="153" t="s">
        <v>1206</v>
      </c>
      <c r="E110" s="153" t="s">
        <v>1031</v>
      </c>
      <c r="F110" s="25" t="s">
        <v>443</v>
      </c>
      <c r="G110" s="25">
        <v>22</v>
      </c>
      <c r="H110" s="27">
        <v>44317</v>
      </c>
      <c r="I110" s="27">
        <v>44317</v>
      </c>
      <c r="J110" s="158"/>
    </row>
    <row r="111" ht="15" customHeight="1" spans="1:10">
      <c r="A111" s="142">
        <v>104</v>
      </c>
      <c r="B111" s="154"/>
      <c r="C111" s="153" t="s">
        <v>1207</v>
      </c>
      <c r="D111" s="153" t="s">
        <v>1208</v>
      </c>
      <c r="E111" s="153" t="s">
        <v>1031</v>
      </c>
      <c r="F111" s="25" t="s">
        <v>1209</v>
      </c>
      <c r="G111" s="25">
        <v>8</v>
      </c>
      <c r="H111" s="27">
        <v>44317</v>
      </c>
      <c r="I111" s="27">
        <v>44317</v>
      </c>
      <c r="J111" s="158"/>
    </row>
    <row r="112" ht="15" customHeight="1" spans="1:10">
      <c r="A112" s="142">
        <v>105</v>
      </c>
      <c r="B112" s="154"/>
      <c r="C112" s="153" t="s">
        <v>1210</v>
      </c>
      <c r="D112" s="153" t="s">
        <v>1211</v>
      </c>
      <c r="E112" s="153" t="s">
        <v>1031</v>
      </c>
      <c r="F112" s="25" t="s">
        <v>443</v>
      </c>
      <c r="G112" s="25">
        <v>2</v>
      </c>
      <c r="H112" s="27">
        <v>44317</v>
      </c>
      <c r="I112" s="27">
        <v>44317</v>
      </c>
      <c r="J112" s="158"/>
    </row>
    <row r="113" ht="15" customHeight="1" spans="1:10">
      <c r="A113" s="142">
        <v>106</v>
      </c>
      <c r="B113" s="154"/>
      <c r="C113" s="153" t="s">
        <v>1212</v>
      </c>
      <c r="D113" s="153" t="s">
        <v>1213</v>
      </c>
      <c r="E113" s="153" t="s">
        <v>1031</v>
      </c>
      <c r="F113" s="25" t="s">
        <v>1214</v>
      </c>
      <c r="G113" s="25">
        <v>6</v>
      </c>
      <c r="H113" s="27">
        <v>44317</v>
      </c>
      <c r="I113" s="27">
        <v>44317</v>
      </c>
      <c r="J113" s="158"/>
    </row>
    <row r="114" ht="15" customHeight="1" spans="1:10">
      <c r="A114" s="142">
        <v>107</v>
      </c>
      <c r="B114" s="154"/>
      <c r="C114" s="153" t="s">
        <v>1215</v>
      </c>
      <c r="D114" s="153" t="s">
        <v>1216</v>
      </c>
      <c r="E114" s="153" t="s">
        <v>1031</v>
      </c>
      <c r="F114" s="25" t="s">
        <v>443</v>
      </c>
      <c r="G114" s="25">
        <v>6</v>
      </c>
      <c r="H114" s="27">
        <v>44317</v>
      </c>
      <c r="I114" s="27">
        <v>44317</v>
      </c>
      <c r="J114" s="158"/>
    </row>
    <row r="115" ht="15" customHeight="1" spans="1:10">
      <c r="A115" s="142">
        <v>108</v>
      </c>
      <c r="B115" s="154"/>
      <c r="C115" s="153" t="s">
        <v>1215</v>
      </c>
      <c r="D115" s="153" t="s">
        <v>1217</v>
      </c>
      <c r="E115" s="153" t="s">
        <v>1031</v>
      </c>
      <c r="F115" s="25" t="s">
        <v>443</v>
      </c>
      <c r="G115" s="25">
        <v>2</v>
      </c>
      <c r="H115" s="27">
        <v>44317</v>
      </c>
      <c r="I115" s="27">
        <v>44317</v>
      </c>
      <c r="J115" s="158"/>
    </row>
    <row r="116" ht="15" customHeight="1" spans="1:10">
      <c r="A116" s="142">
        <v>109</v>
      </c>
      <c r="B116" s="154"/>
      <c r="C116" s="153" t="s">
        <v>1218</v>
      </c>
      <c r="D116" s="153" t="s">
        <v>1219</v>
      </c>
      <c r="E116" s="153" t="s">
        <v>1031</v>
      </c>
      <c r="F116" s="25" t="s">
        <v>443</v>
      </c>
      <c r="G116" s="25">
        <v>100</v>
      </c>
      <c r="H116" s="27">
        <v>44317</v>
      </c>
      <c r="I116" s="27">
        <v>44317</v>
      </c>
      <c r="J116" s="158"/>
    </row>
    <row r="117" ht="15" customHeight="1" spans="1:10">
      <c r="A117" s="142">
        <v>110</v>
      </c>
      <c r="B117" s="154"/>
      <c r="C117" s="153" t="s">
        <v>1220</v>
      </c>
      <c r="D117" s="153" t="s">
        <v>1221</v>
      </c>
      <c r="E117" s="153" t="s">
        <v>1031</v>
      </c>
      <c r="F117" s="25" t="s">
        <v>991</v>
      </c>
      <c r="G117" s="25">
        <v>2</v>
      </c>
      <c r="H117" s="27">
        <v>44317</v>
      </c>
      <c r="I117" s="27">
        <v>44317</v>
      </c>
      <c r="J117" s="158"/>
    </row>
    <row r="118" ht="15" customHeight="1" spans="1:10">
      <c r="A118" s="142">
        <v>111</v>
      </c>
      <c r="B118" s="154"/>
      <c r="C118" s="153" t="s">
        <v>1222</v>
      </c>
      <c r="D118" s="153" t="s">
        <v>1223</v>
      </c>
      <c r="E118" s="153" t="s">
        <v>1031</v>
      </c>
      <c r="F118" s="25" t="s">
        <v>991</v>
      </c>
      <c r="G118" s="25">
        <v>6</v>
      </c>
      <c r="H118" s="27">
        <v>44317</v>
      </c>
      <c r="I118" s="27">
        <v>44317</v>
      </c>
      <c r="J118" s="158"/>
    </row>
    <row r="119" ht="15" customHeight="1" spans="1:10">
      <c r="A119" s="142">
        <v>112</v>
      </c>
      <c r="B119" s="154"/>
      <c r="C119" s="153" t="s">
        <v>1224</v>
      </c>
      <c r="D119" s="153" t="s">
        <v>1225</v>
      </c>
      <c r="E119" s="153" t="s">
        <v>1031</v>
      </c>
      <c r="F119" s="25" t="s">
        <v>443</v>
      </c>
      <c r="G119" s="25">
        <v>83</v>
      </c>
      <c r="H119" s="27">
        <v>44317</v>
      </c>
      <c r="I119" s="27">
        <v>44317</v>
      </c>
      <c r="J119" s="158"/>
    </row>
    <row r="120" ht="15" customHeight="1" spans="1:10">
      <c r="A120" s="142">
        <v>113</v>
      </c>
      <c r="B120" s="154"/>
      <c r="C120" s="153" t="s">
        <v>1224</v>
      </c>
      <c r="D120" s="153" t="s">
        <v>1226</v>
      </c>
      <c r="E120" s="153" t="s">
        <v>1031</v>
      </c>
      <c r="F120" s="25" t="s">
        <v>443</v>
      </c>
      <c r="G120" s="25">
        <v>83</v>
      </c>
      <c r="H120" s="27">
        <v>44317</v>
      </c>
      <c r="I120" s="27">
        <v>44317</v>
      </c>
      <c r="J120" s="158"/>
    </row>
    <row r="121" ht="15" customHeight="1" spans="1:10">
      <c r="A121" s="142">
        <v>114</v>
      </c>
      <c r="B121" s="154"/>
      <c r="C121" s="153" t="s">
        <v>1224</v>
      </c>
      <c r="D121" s="153" t="s">
        <v>1227</v>
      </c>
      <c r="E121" s="153" t="s">
        <v>1031</v>
      </c>
      <c r="F121" s="25" t="s">
        <v>443</v>
      </c>
      <c r="G121" s="25">
        <v>84</v>
      </c>
      <c r="H121" s="27">
        <v>44317</v>
      </c>
      <c r="I121" s="27">
        <v>44317</v>
      </c>
      <c r="J121" s="158"/>
    </row>
    <row r="122" ht="15" customHeight="1" spans="1:10">
      <c r="A122" s="142">
        <v>115</v>
      </c>
      <c r="B122" s="154"/>
      <c r="C122" s="153" t="s">
        <v>1224</v>
      </c>
      <c r="D122" s="153" t="s">
        <v>1228</v>
      </c>
      <c r="E122" s="153" t="s">
        <v>1031</v>
      </c>
      <c r="F122" s="25" t="s">
        <v>443</v>
      </c>
      <c r="G122" s="25">
        <v>167</v>
      </c>
      <c r="H122" s="27">
        <v>44317</v>
      </c>
      <c r="I122" s="27">
        <v>44317</v>
      </c>
      <c r="J122" s="158"/>
    </row>
    <row r="123" ht="15" customHeight="1" spans="1:10">
      <c r="A123" s="142">
        <v>116</v>
      </c>
      <c r="B123" s="154"/>
      <c r="C123" s="153" t="s">
        <v>1224</v>
      </c>
      <c r="D123" s="153" t="s">
        <v>1229</v>
      </c>
      <c r="E123" s="153" t="s">
        <v>1031</v>
      </c>
      <c r="F123" s="25" t="s">
        <v>443</v>
      </c>
      <c r="G123" s="25">
        <v>83</v>
      </c>
      <c r="H123" s="27">
        <v>44317</v>
      </c>
      <c r="I123" s="27">
        <v>44317</v>
      </c>
      <c r="J123" s="158"/>
    </row>
    <row r="124" ht="15" customHeight="1" spans="1:10">
      <c r="A124" s="142">
        <v>117</v>
      </c>
      <c r="B124" s="154"/>
      <c r="C124" s="153" t="s">
        <v>1230</v>
      </c>
      <c r="D124" s="153" t="s">
        <v>1231</v>
      </c>
      <c r="E124" s="153" t="s">
        <v>1031</v>
      </c>
      <c r="F124" s="25" t="s">
        <v>443</v>
      </c>
      <c r="G124" s="25">
        <v>100</v>
      </c>
      <c r="H124" s="27">
        <v>44317</v>
      </c>
      <c r="I124" s="27">
        <v>44317</v>
      </c>
      <c r="J124" s="158"/>
    </row>
    <row r="125" ht="15" customHeight="1" spans="1:10">
      <c r="A125" s="142">
        <v>118</v>
      </c>
      <c r="B125" s="154"/>
      <c r="C125" s="153" t="s">
        <v>1232</v>
      </c>
      <c r="D125" s="153" t="s">
        <v>1233</v>
      </c>
      <c r="E125" s="153" t="s">
        <v>1031</v>
      </c>
      <c r="F125" s="25" t="s">
        <v>443</v>
      </c>
      <c r="G125" s="25">
        <v>30</v>
      </c>
      <c r="H125" s="27">
        <v>44317</v>
      </c>
      <c r="I125" s="27">
        <v>44317</v>
      </c>
      <c r="J125" s="158"/>
    </row>
    <row r="126" ht="15" customHeight="1" spans="1:10">
      <c r="A126" s="142">
        <v>119</v>
      </c>
      <c r="B126" s="154"/>
      <c r="C126" s="153" t="s">
        <v>1234</v>
      </c>
      <c r="D126" s="153" t="s">
        <v>1235</v>
      </c>
      <c r="E126" s="153" t="s">
        <v>1031</v>
      </c>
      <c r="F126" s="25" t="s">
        <v>991</v>
      </c>
      <c r="G126" s="25">
        <v>50</v>
      </c>
      <c r="H126" s="27">
        <v>44317</v>
      </c>
      <c r="I126" s="27">
        <v>44317</v>
      </c>
      <c r="J126" s="158"/>
    </row>
    <row r="127" ht="15" customHeight="1" spans="1:10">
      <c r="A127" s="142">
        <v>120</v>
      </c>
      <c r="B127" s="154"/>
      <c r="C127" s="153" t="s">
        <v>1215</v>
      </c>
      <c r="D127" s="153" t="s">
        <v>1236</v>
      </c>
      <c r="E127" s="153" t="s">
        <v>1031</v>
      </c>
      <c r="F127" s="25" t="s">
        <v>443</v>
      </c>
      <c r="G127" s="25">
        <v>4</v>
      </c>
      <c r="H127" s="27">
        <v>44317</v>
      </c>
      <c r="I127" s="27">
        <v>44317</v>
      </c>
      <c r="J127" s="158"/>
    </row>
    <row r="128" ht="15" customHeight="1" spans="1:10">
      <c r="A128" s="142">
        <v>121</v>
      </c>
      <c r="B128" s="154"/>
      <c r="C128" s="153" t="s">
        <v>1215</v>
      </c>
      <c r="D128" s="153" t="s">
        <v>1237</v>
      </c>
      <c r="E128" s="153" t="s">
        <v>1031</v>
      </c>
      <c r="F128" s="25" t="s">
        <v>443</v>
      </c>
      <c r="G128" s="25">
        <v>15</v>
      </c>
      <c r="H128" s="27">
        <v>44317</v>
      </c>
      <c r="I128" s="27">
        <v>44317</v>
      </c>
      <c r="J128" s="158"/>
    </row>
    <row r="129" ht="15" customHeight="1" spans="1:10">
      <c r="A129" s="142">
        <v>122</v>
      </c>
      <c r="B129" s="154"/>
      <c r="C129" s="153" t="s">
        <v>1238</v>
      </c>
      <c r="D129" s="153" t="s">
        <v>1239</v>
      </c>
      <c r="E129" s="153" t="s">
        <v>1031</v>
      </c>
      <c r="F129" s="25" t="s">
        <v>667</v>
      </c>
      <c r="G129" s="25">
        <v>2</v>
      </c>
      <c r="H129" s="27">
        <v>44317</v>
      </c>
      <c r="I129" s="27">
        <v>44317</v>
      </c>
      <c r="J129" s="158"/>
    </row>
    <row r="130" ht="15" customHeight="1" spans="1:10">
      <c r="A130" s="142">
        <v>123</v>
      </c>
      <c r="B130" s="154"/>
      <c r="C130" s="153" t="s">
        <v>1240</v>
      </c>
      <c r="D130" s="153" t="s">
        <v>1219</v>
      </c>
      <c r="E130" s="153" t="s">
        <v>1241</v>
      </c>
      <c r="F130" s="25" t="s">
        <v>443</v>
      </c>
      <c r="G130" s="25">
        <v>160</v>
      </c>
      <c r="H130" s="27">
        <v>44317</v>
      </c>
      <c r="I130" s="27">
        <v>44317</v>
      </c>
      <c r="J130" s="159" t="s">
        <v>992</v>
      </c>
    </row>
    <row r="131" ht="15" customHeight="1" spans="1:10">
      <c r="A131" s="142">
        <v>124</v>
      </c>
      <c r="B131" s="154"/>
      <c r="C131" s="153" t="s">
        <v>1242</v>
      </c>
      <c r="D131" s="153" t="s">
        <v>1243</v>
      </c>
      <c r="E131" s="153" t="s">
        <v>1031</v>
      </c>
      <c r="F131" s="25" t="s">
        <v>1209</v>
      </c>
      <c r="G131" s="25">
        <v>1</v>
      </c>
      <c r="H131" s="27">
        <v>44317</v>
      </c>
      <c r="I131" s="27">
        <v>44317</v>
      </c>
      <c r="J131" s="158"/>
    </row>
    <row r="132" ht="15" customHeight="1" spans="1:10">
      <c r="A132" s="142">
        <v>125</v>
      </c>
      <c r="B132" s="154"/>
      <c r="C132" s="153" t="s">
        <v>1244</v>
      </c>
      <c r="D132" s="153" t="s">
        <v>1245</v>
      </c>
      <c r="E132" s="153" t="s">
        <v>1031</v>
      </c>
      <c r="F132" s="25" t="s">
        <v>443</v>
      </c>
      <c r="G132" s="25">
        <v>1</v>
      </c>
      <c r="H132" s="27">
        <v>44317</v>
      </c>
      <c r="I132" s="27">
        <v>44317</v>
      </c>
      <c r="J132" s="158"/>
    </row>
    <row r="133" ht="15" customHeight="1" spans="1:10">
      <c r="A133" s="142">
        <v>126</v>
      </c>
      <c r="B133" s="154"/>
      <c r="C133" s="153" t="s">
        <v>1246</v>
      </c>
      <c r="D133" s="153" t="s">
        <v>1247</v>
      </c>
      <c r="E133" s="153" t="s">
        <v>1031</v>
      </c>
      <c r="F133" s="25" t="s">
        <v>443</v>
      </c>
      <c r="G133" s="25">
        <v>1</v>
      </c>
      <c r="H133" s="27">
        <v>44317</v>
      </c>
      <c r="I133" s="27">
        <v>44317</v>
      </c>
      <c r="J133" s="158"/>
    </row>
    <row r="134" ht="15" customHeight="1" spans="1:10">
      <c r="A134" s="142">
        <v>127</v>
      </c>
      <c r="B134" s="154"/>
      <c r="C134" s="153" t="s">
        <v>1248</v>
      </c>
      <c r="D134" s="153" t="s">
        <v>1249</v>
      </c>
      <c r="E134" s="153" t="s">
        <v>1031</v>
      </c>
      <c r="F134" s="25" t="s">
        <v>627</v>
      </c>
      <c r="G134" s="25">
        <v>5</v>
      </c>
      <c r="H134" s="27">
        <v>44317</v>
      </c>
      <c r="I134" s="27">
        <v>44317</v>
      </c>
      <c r="J134" s="158"/>
    </row>
    <row r="135" ht="15" customHeight="1" spans="1:10">
      <c r="A135" s="142">
        <v>128</v>
      </c>
      <c r="B135" s="154"/>
      <c r="C135" s="153" t="s">
        <v>1250</v>
      </c>
      <c r="D135" s="153" t="s">
        <v>1251</v>
      </c>
      <c r="E135" s="153" t="s">
        <v>1031</v>
      </c>
      <c r="F135" s="25" t="s">
        <v>627</v>
      </c>
      <c r="G135" s="25">
        <v>5</v>
      </c>
      <c r="H135" s="27">
        <v>44317</v>
      </c>
      <c r="I135" s="27">
        <v>44317</v>
      </c>
      <c r="J135" s="158"/>
    </row>
    <row r="136" ht="15" customHeight="1" spans="1:10">
      <c r="A136" s="142">
        <v>129</v>
      </c>
      <c r="B136" s="154"/>
      <c r="C136" s="153" t="s">
        <v>1252</v>
      </c>
      <c r="D136" s="153" t="s">
        <v>1253</v>
      </c>
      <c r="E136" s="153" t="s">
        <v>1031</v>
      </c>
      <c r="F136" s="25" t="s">
        <v>627</v>
      </c>
      <c r="G136" s="25">
        <v>10</v>
      </c>
      <c r="H136" s="27">
        <v>44317</v>
      </c>
      <c r="I136" s="27">
        <v>44317</v>
      </c>
      <c r="J136" s="158"/>
    </row>
    <row r="137" ht="15" customHeight="1" spans="1:10">
      <c r="A137" s="142">
        <v>130</v>
      </c>
      <c r="B137" s="154"/>
      <c r="C137" s="153" t="s">
        <v>1254</v>
      </c>
      <c r="D137" s="153" t="s">
        <v>1255</v>
      </c>
      <c r="E137" s="153" t="s">
        <v>1031</v>
      </c>
      <c r="F137" s="25" t="s">
        <v>646</v>
      </c>
      <c r="G137" s="25">
        <v>1</v>
      </c>
      <c r="H137" s="27">
        <v>44317</v>
      </c>
      <c r="I137" s="27">
        <v>44317</v>
      </c>
      <c r="J137" s="157" t="s">
        <v>950</v>
      </c>
    </row>
    <row r="138" ht="15" customHeight="1" spans="1:10">
      <c r="A138" s="142">
        <v>131</v>
      </c>
      <c r="B138" s="154"/>
      <c r="C138" s="153" t="s">
        <v>1256</v>
      </c>
      <c r="D138" s="153" t="s">
        <v>1257</v>
      </c>
      <c r="E138" s="153" t="s">
        <v>1031</v>
      </c>
      <c r="F138" s="25" t="s">
        <v>627</v>
      </c>
      <c r="G138" s="25">
        <v>1</v>
      </c>
      <c r="H138" s="27">
        <v>44317</v>
      </c>
      <c r="I138" s="27">
        <v>44317</v>
      </c>
      <c r="J138" s="158"/>
    </row>
    <row r="139" ht="15" customHeight="1" spans="1:10">
      <c r="A139" s="142">
        <v>132</v>
      </c>
      <c r="B139" s="154"/>
      <c r="C139" s="153" t="s">
        <v>1256</v>
      </c>
      <c r="D139" s="153" t="s">
        <v>1258</v>
      </c>
      <c r="E139" s="153" t="s">
        <v>1031</v>
      </c>
      <c r="F139" s="25" t="s">
        <v>627</v>
      </c>
      <c r="G139" s="25">
        <v>1</v>
      </c>
      <c r="H139" s="27">
        <v>44317</v>
      </c>
      <c r="I139" s="27">
        <v>44317</v>
      </c>
      <c r="J139" s="158"/>
    </row>
    <row r="140" ht="15" customHeight="1" spans="1:10">
      <c r="A140" s="142">
        <v>133</v>
      </c>
      <c r="B140" s="154"/>
      <c r="C140" s="153" t="s">
        <v>1256</v>
      </c>
      <c r="D140" s="153"/>
      <c r="E140" s="153" t="s">
        <v>1031</v>
      </c>
      <c r="F140" s="25" t="s">
        <v>627</v>
      </c>
      <c r="G140" s="25">
        <v>1</v>
      </c>
      <c r="H140" s="27">
        <v>44317</v>
      </c>
      <c r="I140" s="27">
        <v>44317</v>
      </c>
      <c r="J140" s="158"/>
    </row>
    <row r="141" ht="15" customHeight="1" spans="1:10">
      <c r="A141" s="142">
        <v>134</v>
      </c>
      <c r="B141" s="154"/>
      <c r="C141" s="153" t="s">
        <v>1259</v>
      </c>
      <c r="D141" s="153" t="s">
        <v>1260</v>
      </c>
      <c r="E141" s="153" t="s">
        <v>1031</v>
      </c>
      <c r="F141" s="25" t="s">
        <v>443</v>
      </c>
      <c r="G141" s="25">
        <v>3</v>
      </c>
      <c r="H141" s="27">
        <v>44317</v>
      </c>
      <c r="I141" s="27">
        <v>44317</v>
      </c>
      <c r="J141" s="158"/>
    </row>
    <row r="142" ht="15" customHeight="1" spans="1:10">
      <c r="A142" s="142">
        <v>135</v>
      </c>
      <c r="B142" s="154"/>
      <c r="C142" s="153" t="s">
        <v>1215</v>
      </c>
      <c r="D142" s="153" t="s">
        <v>1261</v>
      </c>
      <c r="E142" s="153" t="s">
        <v>1031</v>
      </c>
      <c r="F142" s="25" t="s">
        <v>443</v>
      </c>
      <c r="G142" s="25">
        <v>8</v>
      </c>
      <c r="H142" s="27">
        <v>44317</v>
      </c>
      <c r="I142" s="27">
        <v>44317</v>
      </c>
      <c r="J142" s="158"/>
    </row>
    <row r="143" ht="15" customHeight="1" spans="1:10">
      <c r="A143" s="142">
        <v>136</v>
      </c>
      <c r="B143" s="154"/>
      <c r="C143" s="153" t="s">
        <v>1262</v>
      </c>
      <c r="D143" s="153" t="s">
        <v>1263</v>
      </c>
      <c r="E143" s="153" t="s">
        <v>1031</v>
      </c>
      <c r="F143" s="25" t="s">
        <v>443</v>
      </c>
      <c r="G143" s="25">
        <v>1</v>
      </c>
      <c r="H143" s="27">
        <v>44317</v>
      </c>
      <c r="I143" s="27">
        <v>44317</v>
      </c>
      <c r="J143" s="158"/>
    </row>
    <row r="144" ht="15" customHeight="1" spans="1:10">
      <c r="A144" s="142">
        <v>137</v>
      </c>
      <c r="B144" s="154"/>
      <c r="C144" s="153" t="s">
        <v>1264</v>
      </c>
      <c r="D144" s="153" t="s">
        <v>1265</v>
      </c>
      <c r="E144" s="153" t="s">
        <v>1031</v>
      </c>
      <c r="F144" s="25" t="s">
        <v>443</v>
      </c>
      <c r="G144" s="25">
        <v>1</v>
      </c>
      <c r="H144" s="27">
        <v>44317</v>
      </c>
      <c r="I144" s="27">
        <v>44317</v>
      </c>
      <c r="J144" s="157" t="s">
        <v>950</v>
      </c>
    </row>
    <row r="145" ht="15" customHeight="1" spans="1:10">
      <c r="A145" s="142">
        <v>138</v>
      </c>
      <c r="B145" s="154"/>
      <c r="C145" s="153" t="s">
        <v>1266</v>
      </c>
      <c r="D145" s="153" t="s">
        <v>1267</v>
      </c>
      <c r="E145" s="153" t="s">
        <v>1031</v>
      </c>
      <c r="F145" s="25" t="s">
        <v>443</v>
      </c>
      <c r="G145" s="25">
        <v>3</v>
      </c>
      <c r="H145" s="27">
        <v>44317</v>
      </c>
      <c r="I145" s="27">
        <v>44317</v>
      </c>
      <c r="J145" s="158"/>
    </row>
    <row r="146" ht="15" customHeight="1" spans="1:10">
      <c r="A146" s="142">
        <v>139</v>
      </c>
      <c r="B146" s="154"/>
      <c r="C146" s="153" t="s">
        <v>1266</v>
      </c>
      <c r="D146" s="153" t="s">
        <v>1268</v>
      </c>
      <c r="E146" s="153" t="s">
        <v>1031</v>
      </c>
      <c r="F146" s="25" t="s">
        <v>443</v>
      </c>
      <c r="G146" s="25">
        <v>1</v>
      </c>
      <c r="H146" s="27">
        <v>44317</v>
      </c>
      <c r="I146" s="27">
        <v>44317</v>
      </c>
      <c r="J146" s="158"/>
    </row>
    <row r="147" ht="15" customHeight="1" spans="1:10">
      <c r="A147" s="142">
        <v>140</v>
      </c>
      <c r="B147" s="154"/>
      <c r="C147" s="153" t="s">
        <v>1269</v>
      </c>
      <c r="D147" s="153" t="s">
        <v>1270</v>
      </c>
      <c r="E147" s="153" t="s">
        <v>1031</v>
      </c>
      <c r="F147" s="25" t="s">
        <v>627</v>
      </c>
      <c r="G147" s="25">
        <v>2</v>
      </c>
      <c r="H147" s="27">
        <v>44317</v>
      </c>
      <c r="I147" s="27">
        <v>44317</v>
      </c>
      <c r="J147" s="158"/>
    </row>
    <row r="148" ht="15" customHeight="1" spans="1:10">
      <c r="A148" s="142">
        <v>141</v>
      </c>
      <c r="B148" s="154"/>
      <c r="C148" s="153" t="s">
        <v>1271</v>
      </c>
      <c r="D148" s="153" t="s">
        <v>1272</v>
      </c>
      <c r="E148" s="153" t="s">
        <v>1031</v>
      </c>
      <c r="F148" s="25" t="s">
        <v>443</v>
      </c>
      <c r="G148" s="25">
        <v>3</v>
      </c>
      <c r="H148" s="27">
        <v>44317</v>
      </c>
      <c r="I148" s="27">
        <v>44317</v>
      </c>
      <c r="J148" s="158"/>
    </row>
    <row r="149" ht="15" customHeight="1" spans="1:10">
      <c r="A149" s="142">
        <v>142</v>
      </c>
      <c r="B149" s="154"/>
      <c r="C149" s="153" t="s">
        <v>1271</v>
      </c>
      <c r="D149" s="153" t="s">
        <v>1273</v>
      </c>
      <c r="E149" s="153" t="s">
        <v>1031</v>
      </c>
      <c r="F149" s="25" t="s">
        <v>443</v>
      </c>
      <c r="G149" s="25">
        <v>5</v>
      </c>
      <c r="H149" s="27">
        <v>44317</v>
      </c>
      <c r="I149" s="27">
        <v>44317</v>
      </c>
      <c r="J149" s="158"/>
    </row>
    <row r="150" ht="15" customHeight="1" spans="1:10">
      <c r="A150" s="142">
        <v>143</v>
      </c>
      <c r="B150" s="154"/>
      <c r="C150" s="153" t="s">
        <v>1274</v>
      </c>
      <c r="D150" s="153" t="s">
        <v>1275</v>
      </c>
      <c r="E150" s="153" t="s">
        <v>1031</v>
      </c>
      <c r="F150" s="25" t="s">
        <v>1276</v>
      </c>
      <c r="G150" s="25">
        <v>6</v>
      </c>
      <c r="H150" s="27">
        <v>44317</v>
      </c>
      <c r="I150" s="27">
        <v>44317</v>
      </c>
      <c r="J150" s="158"/>
    </row>
    <row r="151" ht="15" customHeight="1" spans="1:10">
      <c r="A151" s="142">
        <v>144</v>
      </c>
      <c r="B151" s="154"/>
      <c r="C151" s="153" t="s">
        <v>1277</v>
      </c>
      <c r="D151" s="153" t="s">
        <v>1278</v>
      </c>
      <c r="E151" s="153" t="s">
        <v>1031</v>
      </c>
      <c r="F151" s="25" t="s">
        <v>443</v>
      </c>
      <c r="G151" s="25">
        <v>1</v>
      </c>
      <c r="H151" s="27">
        <v>44317</v>
      </c>
      <c r="I151" s="27">
        <v>44317</v>
      </c>
      <c r="J151" s="158"/>
    </row>
    <row r="152" ht="15" customHeight="1" spans="1:10">
      <c r="A152" s="142">
        <v>145</v>
      </c>
      <c r="B152" s="154"/>
      <c r="C152" s="153" t="s">
        <v>1279</v>
      </c>
      <c r="D152" s="153" t="s">
        <v>1280</v>
      </c>
      <c r="E152" s="153" t="s">
        <v>1031</v>
      </c>
      <c r="F152" s="25" t="s">
        <v>443</v>
      </c>
      <c r="G152" s="25">
        <v>4</v>
      </c>
      <c r="H152" s="27">
        <v>44317</v>
      </c>
      <c r="I152" s="27">
        <v>44317</v>
      </c>
      <c r="J152" s="158"/>
    </row>
    <row r="153" ht="15" customHeight="1" spans="1:10">
      <c r="A153" s="142">
        <v>146</v>
      </c>
      <c r="B153" s="154"/>
      <c r="C153" s="153" t="s">
        <v>1279</v>
      </c>
      <c r="D153" s="153" t="s">
        <v>1281</v>
      </c>
      <c r="E153" s="153" t="s">
        <v>1031</v>
      </c>
      <c r="F153" s="25" t="s">
        <v>443</v>
      </c>
      <c r="G153" s="25">
        <v>4</v>
      </c>
      <c r="H153" s="27">
        <v>44317</v>
      </c>
      <c r="I153" s="27">
        <v>44317</v>
      </c>
      <c r="J153" s="158"/>
    </row>
    <row r="154" ht="15" customHeight="1" spans="1:10">
      <c r="A154" s="142">
        <v>147</v>
      </c>
      <c r="B154" s="154"/>
      <c r="C154" s="153" t="s">
        <v>1282</v>
      </c>
      <c r="D154" s="153" t="s">
        <v>1283</v>
      </c>
      <c r="E154" s="153" t="s">
        <v>1031</v>
      </c>
      <c r="F154" s="25" t="s">
        <v>443</v>
      </c>
      <c r="G154" s="25">
        <v>4</v>
      </c>
      <c r="H154" s="27">
        <v>44317</v>
      </c>
      <c r="I154" s="27">
        <v>44317</v>
      </c>
      <c r="J154" s="158"/>
    </row>
    <row r="155" ht="15" customHeight="1" spans="1:10">
      <c r="A155" s="142">
        <v>148</v>
      </c>
      <c r="B155" s="154"/>
      <c r="C155" s="153" t="s">
        <v>1284</v>
      </c>
      <c r="D155" s="153" t="s">
        <v>1285</v>
      </c>
      <c r="E155" s="153" t="s">
        <v>1031</v>
      </c>
      <c r="F155" s="25" t="s">
        <v>443</v>
      </c>
      <c r="G155" s="25">
        <v>8</v>
      </c>
      <c r="H155" s="27">
        <v>44317</v>
      </c>
      <c r="I155" s="27">
        <v>44317</v>
      </c>
      <c r="J155" s="158"/>
    </row>
    <row r="156" ht="15" customHeight="1" spans="1:10">
      <c r="A156" s="142">
        <v>149</v>
      </c>
      <c r="B156" s="154"/>
      <c r="C156" s="153" t="s">
        <v>1284</v>
      </c>
      <c r="D156" s="153" t="s">
        <v>1286</v>
      </c>
      <c r="E156" s="153" t="s">
        <v>1031</v>
      </c>
      <c r="F156" s="25" t="s">
        <v>443</v>
      </c>
      <c r="G156" s="25">
        <v>5</v>
      </c>
      <c r="H156" s="27">
        <v>44317</v>
      </c>
      <c r="I156" s="27">
        <v>44317</v>
      </c>
      <c r="J156" s="158"/>
    </row>
    <row r="157" ht="15" customHeight="1" spans="1:10">
      <c r="A157" s="142">
        <v>150</v>
      </c>
      <c r="B157" s="154"/>
      <c r="C157" s="153" t="s">
        <v>1284</v>
      </c>
      <c r="D157" s="153" t="s">
        <v>1287</v>
      </c>
      <c r="E157" s="153" t="s">
        <v>1031</v>
      </c>
      <c r="F157" s="25" t="s">
        <v>443</v>
      </c>
      <c r="G157" s="25">
        <v>5</v>
      </c>
      <c r="H157" s="27">
        <v>44317</v>
      </c>
      <c r="I157" s="27">
        <v>44317</v>
      </c>
      <c r="J157" s="158"/>
    </row>
    <row r="158" ht="15" customHeight="1" spans="1:10">
      <c r="A158" s="142">
        <v>151</v>
      </c>
      <c r="B158" s="154"/>
      <c r="C158" s="153" t="s">
        <v>1288</v>
      </c>
      <c r="D158" s="153" t="s">
        <v>1289</v>
      </c>
      <c r="E158" s="153" t="s">
        <v>1031</v>
      </c>
      <c r="F158" s="25" t="s">
        <v>1290</v>
      </c>
      <c r="G158" s="25">
        <v>1</v>
      </c>
      <c r="H158" s="27">
        <v>44317</v>
      </c>
      <c r="I158" s="27">
        <v>44317</v>
      </c>
      <c r="J158" s="158"/>
    </row>
    <row r="159" ht="15" customHeight="1" spans="1:10">
      <c r="A159" s="142">
        <v>152</v>
      </c>
      <c r="B159" s="154"/>
      <c r="C159" s="153" t="s">
        <v>1291</v>
      </c>
      <c r="D159" s="153" t="s">
        <v>1292</v>
      </c>
      <c r="E159" s="153" t="s">
        <v>1031</v>
      </c>
      <c r="F159" s="25" t="s">
        <v>1290</v>
      </c>
      <c r="G159" s="25">
        <v>1</v>
      </c>
      <c r="H159" s="27">
        <v>44317</v>
      </c>
      <c r="I159" s="27">
        <v>44317</v>
      </c>
      <c r="J159" s="158"/>
    </row>
    <row r="160" ht="15" customHeight="1" spans="1:10">
      <c r="A160" s="142">
        <v>153</v>
      </c>
      <c r="B160" s="154"/>
      <c r="C160" s="153" t="s">
        <v>1293</v>
      </c>
      <c r="D160" s="153" t="s">
        <v>1294</v>
      </c>
      <c r="E160" s="153" t="s">
        <v>1031</v>
      </c>
      <c r="F160" s="25" t="s">
        <v>443</v>
      </c>
      <c r="G160" s="25">
        <v>10</v>
      </c>
      <c r="H160" s="27">
        <v>44317</v>
      </c>
      <c r="I160" s="27">
        <v>44317</v>
      </c>
      <c r="J160" s="158"/>
    </row>
    <row r="161" ht="15" customHeight="1" spans="1:10">
      <c r="A161" s="142">
        <v>154</v>
      </c>
      <c r="B161" s="154"/>
      <c r="C161" s="153" t="s">
        <v>1293</v>
      </c>
      <c r="D161" s="153" t="s">
        <v>1295</v>
      </c>
      <c r="E161" s="153" t="s">
        <v>1031</v>
      </c>
      <c r="F161" s="25" t="s">
        <v>443</v>
      </c>
      <c r="G161" s="25">
        <v>10</v>
      </c>
      <c r="H161" s="27">
        <v>44317</v>
      </c>
      <c r="I161" s="27">
        <v>44317</v>
      </c>
      <c r="J161" s="158"/>
    </row>
    <row r="162" ht="15" customHeight="1" spans="1:10">
      <c r="A162" s="142">
        <v>155</v>
      </c>
      <c r="B162" s="154"/>
      <c r="C162" s="153" t="s">
        <v>1296</v>
      </c>
      <c r="D162" s="153" t="s">
        <v>1297</v>
      </c>
      <c r="E162" s="153" t="s">
        <v>1031</v>
      </c>
      <c r="F162" s="25" t="s">
        <v>443</v>
      </c>
      <c r="G162" s="25">
        <v>10</v>
      </c>
      <c r="H162" s="27">
        <v>44317</v>
      </c>
      <c r="I162" s="27">
        <v>44317</v>
      </c>
      <c r="J162" s="158"/>
    </row>
    <row r="163" ht="15" customHeight="1" spans="1:10">
      <c r="A163" s="142">
        <v>156</v>
      </c>
      <c r="B163" s="154"/>
      <c r="C163" s="153" t="s">
        <v>1298</v>
      </c>
      <c r="D163" s="153" t="s">
        <v>1299</v>
      </c>
      <c r="E163" s="153" t="s">
        <v>1031</v>
      </c>
      <c r="F163" s="25" t="s">
        <v>443</v>
      </c>
      <c r="G163" s="25">
        <v>2</v>
      </c>
      <c r="H163" s="27">
        <v>44317</v>
      </c>
      <c r="I163" s="27">
        <v>44317</v>
      </c>
      <c r="J163" s="158"/>
    </row>
    <row r="164" ht="15" customHeight="1" spans="1:10">
      <c r="A164" s="142">
        <v>157</v>
      </c>
      <c r="B164" s="154"/>
      <c r="C164" s="153" t="s">
        <v>1300</v>
      </c>
      <c r="D164" s="153" t="s">
        <v>1301</v>
      </c>
      <c r="E164" s="153" t="s">
        <v>1031</v>
      </c>
      <c r="F164" s="25" t="s">
        <v>443</v>
      </c>
      <c r="G164" s="25">
        <v>1</v>
      </c>
      <c r="H164" s="27">
        <v>44317</v>
      </c>
      <c r="I164" s="27">
        <v>44317</v>
      </c>
      <c r="J164" s="158"/>
    </row>
    <row r="165" ht="15" customHeight="1" spans="1:10">
      <c r="A165" s="142">
        <v>158</v>
      </c>
      <c r="B165" s="154"/>
      <c r="C165" s="153" t="s">
        <v>1302</v>
      </c>
      <c r="D165" s="153" t="s">
        <v>1303</v>
      </c>
      <c r="E165" s="153" t="s">
        <v>1031</v>
      </c>
      <c r="F165" s="25" t="s">
        <v>443</v>
      </c>
      <c r="G165" s="25">
        <v>1</v>
      </c>
      <c r="H165" s="27">
        <v>44317</v>
      </c>
      <c r="I165" s="27">
        <v>44317</v>
      </c>
      <c r="J165" s="158"/>
    </row>
    <row r="166" ht="15" customHeight="1" spans="1:10">
      <c r="A166" s="142">
        <v>159</v>
      </c>
      <c r="B166" s="154"/>
      <c r="C166" s="153" t="s">
        <v>1304</v>
      </c>
      <c r="D166" s="153" t="s">
        <v>1305</v>
      </c>
      <c r="E166" s="153" t="s">
        <v>1031</v>
      </c>
      <c r="F166" s="25" t="s">
        <v>443</v>
      </c>
      <c r="G166" s="25">
        <v>1</v>
      </c>
      <c r="H166" s="27">
        <v>44317</v>
      </c>
      <c r="I166" s="27">
        <v>44317</v>
      </c>
      <c r="J166" s="158"/>
    </row>
    <row r="167" ht="15" customHeight="1" spans="1:10">
      <c r="A167" s="142">
        <v>160</v>
      </c>
      <c r="B167" s="154"/>
      <c r="C167" s="153" t="s">
        <v>1306</v>
      </c>
      <c r="D167" s="153" t="s">
        <v>1307</v>
      </c>
      <c r="E167" s="153" t="s">
        <v>1031</v>
      </c>
      <c r="F167" s="25" t="s">
        <v>443</v>
      </c>
      <c r="G167" s="25">
        <v>1</v>
      </c>
      <c r="H167" s="27">
        <v>44317</v>
      </c>
      <c r="I167" s="27">
        <v>44317</v>
      </c>
      <c r="J167" s="158"/>
    </row>
    <row r="168" ht="15" customHeight="1" spans="1:10">
      <c r="A168" s="142">
        <v>161</v>
      </c>
      <c r="B168" s="154"/>
      <c r="C168" s="153" t="s">
        <v>1308</v>
      </c>
      <c r="D168" s="153" t="s">
        <v>1303</v>
      </c>
      <c r="E168" s="153" t="s">
        <v>1031</v>
      </c>
      <c r="F168" s="25" t="s">
        <v>443</v>
      </c>
      <c r="G168" s="25">
        <v>1</v>
      </c>
      <c r="H168" s="27">
        <v>44317</v>
      </c>
      <c r="I168" s="27">
        <v>44317</v>
      </c>
      <c r="J168" s="158"/>
    </row>
    <row r="169" ht="15" customHeight="1" spans="1:10">
      <c r="A169" s="142">
        <v>162</v>
      </c>
      <c r="B169" s="154"/>
      <c r="C169" s="153" t="s">
        <v>1309</v>
      </c>
      <c r="D169" s="153" t="s">
        <v>1310</v>
      </c>
      <c r="E169" s="153" t="s">
        <v>1031</v>
      </c>
      <c r="F169" s="25" t="s">
        <v>1019</v>
      </c>
      <c r="G169" s="25">
        <v>1</v>
      </c>
      <c r="H169" s="27">
        <v>44317</v>
      </c>
      <c r="I169" s="27">
        <v>44317</v>
      </c>
      <c r="J169" s="158"/>
    </row>
    <row r="170" ht="15" customHeight="1" spans="1:10">
      <c r="A170" s="142">
        <v>163</v>
      </c>
      <c r="B170" s="154"/>
      <c r="C170" s="153" t="s">
        <v>1311</v>
      </c>
      <c r="D170" s="153" t="s">
        <v>1312</v>
      </c>
      <c r="E170" s="153" t="s">
        <v>1031</v>
      </c>
      <c r="F170" s="25" t="s">
        <v>443</v>
      </c>
      <c r="G170" s="25">
        <v>4</v>
      </c>
      <c r="H170" s="27">
        <v>44317</v>
      </c>
      <c r="I170" s="27">
        <v>44317</v>
      </c>
      <c r="J170" s="158"/>
    </row>
    <row r="171" ht="15" customHeight="1" spans="1:10">
      <c r="A171" s="142">
        <v>164</v>
      </c>
      <c r="B171" s="154"/>
      <c r="C171" s="153" t="s">
        <v>1313</v>
      </c>
      <c r="D171" s="153" t="s">
        <v>1314</v>
      </c>
      <c r="E171" s="153" t="s">
        <v>1031</v>
      </c>
      <c r="F171" s="25" t="s">
        <v>667</v>
      </c>
      <c r="G171" s="25">
        <v>1</v>
      </c>
      <c r="H171" s="27">
        <v>44317</v>
      </c>
      <c r="I171" s="27">
        <v>44317</v>
      </c>
      <c r="J171" s="158"/>
    </row>
    <row r="172" ht="15" customHeight="1" spans="1:10">
      <c r="A172" s="142">
        <v>165</v>
      </c>
      <c r="B172" s="154"/>
      <c r="C172" s="153" t="s">
        <v>1315</v>
      </c>
      <c r="D172" s="153" t="s">
        <v>1316</v>
      </c>
      <c r="E172" s="153" t="s">
        <v>1031</v>
      </c>
      <c r="F172" s="25" t="s">
        <v>443</v>
      </c>
      <c r="G172" s="25">
        <v>100</v>
      </c>
      <c r="H172" s="27">
        <v>44317</v>
      </c>
      <c r="I172" s="27">
        <v>44317</v>
      </c>
      <c r="J172" s="158"/>
    </row>
    <row r="173" ht="15" customHeight="1" spans="1:10">
      <c r="A173" s="142">
        <v>166</v>
      </c>
      <c r="B173" s="154"/>
      <c r="C173" s="153" t="s">
        <v>1315</v>
      </c>
      <c r="D173" s="153" t="s">
        <v>1317</v>
      </c>
      <c r="E173" s="153" t="s">
        <v>1031</v>
      </c>
      <c r="F173" s="25" t="s">
        <v>443</v>
      </c>
      <c r="G173" s="25">
        <v>100</v>
      </c>
      <c r="H173" s="27">
        <v>44317</v>
      </c>
      <c r="I173" s="27">
        <v>44317</v>
      </c>
      <c r="J173" s="158"/>
    </row>
    <row r="174" ht="15" customHeight="1" spans="1:10">
      <c r="A174" s="142">
        <v>167</v>
      </c>
      <c r="B174" s="154"/>
      <c r="C174" s="153" t="s">
        <v>1318</v>
      </c>
      <c r="D174" s="153" t="s">
        <v>1319</v>
      </c>
      <c r="E174" s="153" t="s">
        <v>1031</v>
      </c>
      <c r="F174" s="25" t="s">
        <v>1320</v>
      </c>
      <c r="G174" s="25">
        <v>200</v>
      </c>
      <c r="H174" s="27">
        <v>44317</v>
      </c>
      <c r="I174" s="27">
        <v>44317</v>
      </c>
      <c r="J174" s="158"/>
    </row>
    <row r="175" ht="15" customHeight="1" spans="1:10">
      <c r="A175" s="142">
        <v>168</v>
      </c>
      <c r="B175" s="154"/>
      <c r="C175" s="153" t="s">
        <v>1321</v>
      </c>
      <c r="D175" s="153"/>
      <c r="E175" s="153"/>
      <c r="F175" s="25" t="s">
        <v>1034</v>
      </c>
      <c r="G175" s="25">
        <v>500</v>
      </c>
      <c r="H175" s="27">
        <v>44317</v>
      </c>
      <c r="I175" s="27">
        <v>44317</v>
      </c>
      <c r="J175" s="157" t="s">
        <v>939</v>
      </c>
    </row>
    <row r="176" ht="15" customHeight="1" spans="1:10">
      <c r="A176" s="142">
        <v>169</v>
      </c>
      <c r="B176" s="154"/>
      <c r="C176" s="153" t="s">
        <v>1322</v>
      </c>
      <c r="D176" s="153" t="s">
        <v>1323</v>
      </c>
      <c r="E176" s="153" t="s">
        <v>1031</v>
      </c>
      <c r="F176" s="25" t="s">
        <v>443</v>
      </c>
      <c r="G176" s="25">
        <v>30</v>
      </c>
      <c r="H176" s="27">
        <v>44317</v>
      </c>
      <c r="I176" s="27">
        <v>44317</v>
      </c>
      <c r="J176" s="158"/>
    </row>
    <row r="177" ht="15" customHeight="1" spans="1:10">
      <c r="A177" s="142">
        <v>170</v>
      </c>
      <c r="B177" s="154"/>
      <c r="C177" s="153" t="s">
        <v>1215</v>
      </c>
      <c r="D177" s="153" t="s">
        <v>1324</v>
      </c>
      <c r="E177" s="153" t="s">
        <v>1031</v>
      </c>
      <c r="F177" s="25" t="s">
        <v>667</v>
      </c>
      <c r="G177" s="25">
        <v>2</v>
      </c>
      <c r="H177" s="27">
        <v>44317</v>
      </c>
      <c r="I177" s="27">
        <v>44317</v>
      </c>
      <c r="J177" s="158"/>
    </row>
    <row r="178" ht="15" customHeight="1" spans="1:10">
      <c r="A178" s="142">
        <v>171</v>
      </c>
      <c r="B178" s="154"/>
      <c r="C178" s="153" t="s">
        <v>1215</v>
      </c>
      <c r="D178" s="153" t="s">
        <v>1325</v>
      </c>
      <c r="E178" s="153" t="s">
        <v>1031</v>
      </c>
      <c r="F178" s="25" t="s">
        <v>443</v>
      </c>
      <c r="G178" s="25">
        <v>1</v>
      </c>
      <c r="H178" s="27">
        <v>44317</v>
      </c>
      <c r="I178" s="27">
        <v>44317</v>
      </c>
      <c r="J178" s="158"/>
    </row>
    <row r="179" ht="15" customHeight="1" spans="1:10">
      <c r="A179" s="142">
        <v>172</v>
      </c>
      <c r="B179" s="154"/>
      <c r="C179" s="153" t="s">
        <v>1326</v>
      </c>
      <c r="D179" s="153" t="s">
        <v>1327</v>
      </c>
      <c r="E179" s="153" t="s">
        <v>1031</v>
      </c>
      <c r="F179" s="25" t="s">
        <v>443</v>
      </c>
      <c r="G179" s="25">
        <v>6</v>
      </c>
      <c r="H179" s="27">
        <v>44317</v>
      </c>
      <c r="I179" s="27">
        <v>44317</v>
      </c>
      <c r="J179" s="158"/>
    </row>
    <row r="180" ht="15" customHeight="1" spans="1:10">
      <c r="A180" s="142">
        <v>173</v>
      </c>
      <c r="B180" s="154"/>
      <c r="C180" s="153" t="s">
        <v>1326</v>
      </c>
      <c r="D180" s="153" t="s">
        <v>1328</v>
      </c>
      <c r="E180" s="153" t="s">
        <v>1031</v>
      </c>
      <c r="F180" s="25" t="s">
        <v>443</v>
      </c>
      <c r="G180" s="25">
        <v>8</v>
      </c>
      <c r="H180" s="27">
        <v>44317</v>
      </c>
      <c r="I180" s="27">
        <v>44317</v>
      </c>
      <c r="J180" s="158"/>
    </row>
    <row r="181" ht="15" customHeight="1" spans="1:10">
      <c r="A181" s="142">
        <v>174</v>
      </c>
      <c r="B181" s="154"/>
      <c r="C181" s="153" t="s">
        <v>1326</v>
      </c>
      <c r="D181" s="153" t="s">
        <v>1329</v>
      </c>
      <c r="E181" s="153" t="s">
        <v>1031</v>
      </c>
      <c r="F181" s="25" t="s">
        <v>443</v>
      </c>
      <c r="G181" s="25">
        <v>6</v>
      </c>
      <c r="H181" s="27">
        <v>44317</v>
      </c>
      <c r="I181" s="27">
        <v>44317</v>
      </c>
      <c r="J181" s="158"/>
    </row>
    <row r="182" ht="15" customHeight="1" spans="1:10">
      <c r="A182" s="142">
        <v>175</v>
      </c>
      <c r="B182" s="154"/>
      <c r="C182" s="153" t="s">
        <v>1330</v>
      </c>
      <c r="D182" s="153" t="s">
        <v>1331</v>
      </c>
      <c r="E182" s="153" t="s">
        <v>1031</v>
      </c>
      <c r="F182" s="25" t="s">
        <v>443</v>
      </c>
      <c r="G182" s="25">
        <v>1</v>
      </c>
      <c r="H182" s="27">
        <v>44317</v>
      </c>
      <c r="I182" s="27">
        <v>44317</v>
      </c>
      <c r="J182" s="158"/>
    </row>
    <row r="183" ht="15" customHeight="1" spans="1:10">
      <c r="A183" s="142">
        <v>176</v>
      </c>
      <c r="B183" s="154"/>
      <c r="C183" s="153" t="s">
        <v>1264</v>
      </c>
      <c r="D183" s="153" t="s">
        <v>1332</v>
      </c>
      <c r="E183" s="153" t="s">
        <v>1031</v>
      </c>
      <c r="F183" s="25" t="s">
        <v>443</v>
      </c>
      <c r="G183" s="25">
        <v>1</v>
      </c>
      <c r="H183" s="27">
        <v>44317</v>
      </c>
      <c r="I183" s="27">
        <v>44317</v>
      </c>
      <c r="J183" s="157" t="s">
        <v>950</v>
      </c>
    </row>
    <row r="184" ht="15" customHeight="1" spans="1:10">
      <c r="A184" s="142">
        <v>177</v>
      </c>
      <c r="B184" s="154"/>
      <c r="C184" s="153" t="s">
        <v>1264</v>
      </c>
      <c r="D184" s="153" t="s">
        <v>1333</v>
      </c>
      <c r="E184" s="153" t="s">
        <v>1031</v>
      </c>
      <c r="F184" s="25" t="s">
        <v>443</v>
      </c>
      <c r="G184" s="25">
        <v>1</v>
      </c>
      <c r="H184" s="27">
        <v>44317</v>
      </c>
      <c r="I184" s="27">
        <v>44317</v>
      </c>
      <c r="J184" s="157" t="s">
        <v>950</v>
      </c>
    </row>
    <row r="185" ht="15" customHeight="1" spans="1:10">
      <c r="A185" s="142">
        <v>178</v>
      </c>
      <c r="B185" s="154"/>
      <c r="C185" s="153" t="s">
        <v>1264</v>
      </c>
      <c r="D185" s="153" t="s">
        <v>1334</v>
      </c>
      <c r="E185" s="153" t="s">
        <v>1031</v>
      </c>
      <c r="F185" s="25" t="s">
        <v>443</v>
      </c>
      <c r="G185" s="25">
        <v>1</v>
      </c>
      <c r="H185" s="27">
        <v>44317</v>
      </c>
      <c r="I185" s="27">
        <v>44317</v>
      </c>
      <c r="J185" s="157" t="s">
        <v>950</v>
      </c>
    </row>
    <row r="186" ht="15" customHeight="1" spans="1:10">
      <c r="A186" s="142">
        <v>179</v>
      </c>
      <c r="B186" s="154"/>
      <c r="C186" s="153" t="s">
        <v>1335</v>
      </c>
      <c r="D186" s="153" t="s">
        <v>1336</v>
      </c>
      <c r="E186" s="153" t="s">
        <v>1031</v>
      </c>
      <c r="F186" s="25" t="s">
        <v>1337</v>
      </c>
      <c r="G186" s="25">
        <v>5</v>
      </c>
      <c r="H186" s="27">
        <v>44317</v>
      </c>
      <c r="I186" s="27">
        <v>44317</v>
      </c>
      <c r="J186" s="158"/>
    </row>
    <row r="187" ht="15" customHeight="1" spans="1:10">
      <c r="A187" s="142">
        <v>180</v>
      </c>
      <c r="B187" s="154"/>
      <c r="C187" s="153" t="s">
        <v>1215</v>
      </c>
      <c r="D187" s="153" t="s">
        <v>1324</v>
      </c>
      <c r="E187" s="153" t="s">
        <v>1031</v>
      </c>
      <c r="F187" s="25" t="s">
        <v>443</v>
      </c>
      <c r="G187" s="25">
        <v>4</v>
      </c>
      <c r="H187" s="27">
        <v>44317</v>
      </c>
      <c r="I187" s="27">
        <v>44317</v>
      </c>
      <c r="J187" s="158"/>
    </row>
    <row r="188" ht="15" customHeight="1" spans="1:10">
      <c r="A188" s="142">
        <v>181</v>
      </c>
      <c r="B188" s="154"/>
      <c r="C188" s="153" t="s">
        <v>1238</v>
      </c>
      <c r="D188" s="153" t="s">
        <v>1338</v>
      </c>
      <c r="E188" s="153" t="s">
        <v>1031</v>
      </c>
      <c r="F188" s="25" t="s">
        <v>443</v>
      </c>
      <c r="G188" s="25">
        <v>1</v>
      </c>
      <c r="H188" s="27">
        <v>44317</v>
      </c>
      <c r="I188" s="27">
        <v>44317</v>
      </c>
      <c r="J188" s="158"/>
    </row>
    <row r="189" ht="15" customHeight="1" spans="1:10">
      <c r="A189" s="142">
        <v>182</v>
      </c>
      <c r="B189" s="154"/>
      <c r="C189" s="153" t="s">
        <v>1339</v>
      </c>
      <c r="D189" s="153" t="s">
        <v>1340</v>
      </c>
      <c r="E189" s="153" t="s">
        <v>1031</v>
      </c>
      <c r="F189" s="25" t="s">
        <v>991</v>
      </c>
      <c r="G189" s="25">
        <v>2</v>
      </c>
      <c r="H189" s="27">
        <v>44317</v>
      </c>
      <c r="I189" s="27">
        <v>44317</v>
      </c>
      <c r="J189" s="158"/>
    </row>
    <row r="190" ht="15" customHeight="1" spans="1:10">
      <c r="A190" s="142">
        <v>183</v>
      </c>
      <c r="B190" s="154"/>
      <c r="C190" s="153" t="s">
        <v>1341</v>
      </c>
      <c r="D190" s="153" t="s">
        <v>1342</v>
      </c>
      <c r="E190" s="153" t="s">
        <v>1031</v>
      </c>
      <c r="F190" s="25" t="s">
        <v>1034</v>
      </c>
      <c r="G190" s="25">
        <v>500</v>
      </c>
      <c r="H190" s="27">
        <v>44317</v>
      </c>
      <c r="I190" s="27">
        <v>44317</v>
      </c>
      <c r="J190" s="158"/>
    </row>
    <row r="191" ht="15" customHeight="1" spans="1:10">
      <c r="A191" s="142">
        <v>184</v>
      </c>
      <c r="B191" s="154"/>
      <c r="C191" s="153" t="s">
        <v>1343</v>
      </c>
      <c r="D191" s="153" t="s">
        <v>1344</v>
      </c>
      <c r="E191" s="153" t="s">
        <v>1031</v>
      </c>
      <c r="F191" s="25" t="s">
        <v>991</v>
      </c>
      <c r="G191" s="25">
        <v>30</v>
      </c>
      <c r="H191" s="27">
        <v>44317</v>
      </c>
      <c r="I191" s="27">
        <v>44317</v>
      </c>
      <c r="J191" s="158"/>
    </row>
    <row r="192" ht="15" customHeight="1" spans="1:10">
      <c r="A192" s="142">
        <v>185</v>
      </c>
      <c r="B192" s="154"/>
      <c r="C192" s="153" t="s">
        <v>1345</v>
      </c>
      <c r="D192" s="153" t="s">
        <v>1346</v>
      </c>
      <c r="E192" s="153" t="s">
        <v>1031</v>
      </c>
      <c r="F192" s="25" t="s">
        <v>443</v>
      </c>
      <c r="G192" s="25">
        <v>1</v>
      </c>
      <c r="H192" s="27">
        <v>44317</v>
      </c>
      <c r="I192" s="27">
        <v>44317</v>
      </c>
      <c r="J192" s="157" t="s">
        <v>950</v>
      </c>
    </row>
    <row r="193" ht="15" customHeight="1" spans="1:10">
      <c r="A193" s="142">
        <v>186</v>
      </c>
      <c r="B193" s="154"/>
      <c r="C193" s="153" t="s">
        <v>1345</v>
      </c>
      <c r="D193" s="153" t="s">
        <v>1347</v>
      </c>
      <c r="E193" s="153" t="s">
        <v>1031</v>
      </c>
      <c r="F193" s="25" t="s">
        <v>646</v>
      </c>
      <c r="G193" s="25">
        <v>1</v>
      </c>
      <c r="H193" s="27">
        <v>44317</v>
      </c>
      <c r="I193" s="27">
        <v>44317</v>
      </c>
      <c r="J193" s="157" t="s">
        <v>950</v>
      </c>
    </row>
    <row r="194" ht="15" customHeight="1" spans="1:10">
      <c r="A194" s="142">
        <v>187</v>
      </c>
      <c r="B194" s="154"/>
      <c r="C194" s="153" t="s">
        <v>1348</v>
      </c>
      <c r="D194" s="153" t="s">
        <v>1349</v>
      </c>
      <c r="E194" s="153" t="s">
        <v>1031</v>
      </c>
      <c r="F194" s="25" t="s">
        <v>443</v>
      </c>
      <c r="G194" s="25">
        <v>2</v>
      </c>
      <c r="H194" s="27">
        <v>44317</v>
      </c>
      <c r="I194" s="27">
        <v>44317</v>
      </c>
      <c r="J194" s="158"/>
    </row>
    <row r="195" ht="15" customHeight="1" spans="1:10">
      <c r="A195" s="142">
        <v>188</v>
      </c>
      <c r="B195" s="154"/>
      <c r="C195" s="153" t="s">
        <v>1350</v>
      </c>
      <c r="D195" s="153" t="s">
        <v>1351</v>
      </c>
      <c r="E195" s="153" t="s">
        <v>1031</v>
      </c>
      <c r="F195" s="25" t="s">
        <v>443</v>
      </c>
      <c r="G195" s="25">
        <v>1</v>
      </c>
      <c r="H195" s="27">
        <v>44317</v>
      </c>
      <c r="I195" s="27">
        <v>44317</v>
      </c>
      <c r="J195" s="158"/>
    </row>
    <row r="196" ht="15" customHeight="1" spans="1:10">
      <c r="A196" s="142">
        <v>189</v>
      </c>
      <c r="B196" s="154"/>
      <c r="C196" s="153" t="s">
        <v>1215</v>
      </c>
      <c r="D196" s="153" t="s">
        <v>1352</v>
      </c>
      <c r="E196" s="153" t="s">
        <v>1031</v>
      </c>
      <c r="F196" s="25" t="s">
        <v>443</v>
      </c>
      <c r="G196" s="25">
        <v>3</v>
      </c>
      <c r="H196" s="27">
        <v>44317</v>
      </c>
      <c r="I196" s="27">
        <v>44317</v>
      </c>
      <c r="J196" s="158"/>
    </row>
    <row r="197" ht="15" customHeight="1" spans="1:10">
      <c r="A197" s="142">
        <v>190</v>
      </c>
      <c r="B197" s="154"/>
      <c r="C197" s="153" t="s">
        <v>1353</v>
      </c>
      <c r="D197" s="153" t="s">
        <v>1354</v>
      </c>
      <c r="E197" s="153" t="s">
        <v>1031</v>
      </c>
      <c r="F197" s="25" t="s">
        <v>443</v>
      </c>
      <c r="G197" s="25">
        <v>1</v>
      </c>
      <c r="H197" s="27">
        <v>44317</v>
      </c>
      <c r="I197" s="27">
        <v>44317</v>
      </c>
      <c r="J197" s="158"/>
    </row>
    <row r="198" ht="15" customHeight="1" spans="1:10">
      <c r="A198" s="142">
        <v>191</v>
      </c>
      <c r="B198" s="154"/>
      <c r="C198" s="153" t="s">
        <v>1355</v>
      </c>
      <c r="D198" s="153" t="s">
        <v>1356</v>
      </c>
      <c r="E198" s="153" t="s">
        <v>1031</v>
      </c>
      <c r="F198" s="25" t="s">
        <v>443</v>
      </c>
      <c r="G198" s="25">
        <v>4</v>
      </c>
      <c r="H198" s="27">
        <v>44317</v>
      </c>
      <c r="I198" s="27">
        <v>44317</v>
      </c>
      <c r="J198" s="158"/>
    </row>
    <row r="199" ht="15" customHeight="1" spans="1:10">
      <c r="A199" s="142">
        <v>192</v>
      </c>
      <c r="B199" s="154"/>
      <c r="C199" s="153" t="s">
        <v>1357</v>
      </c>
      <c r="D199" s="153" t="s">
        <v>1358</v>
      </c>
      <c r="E199" s="153" t="s">
        <v>1031</v>
      </c>
      <c r="F199" s="25" t="s">
        <v>443</v>
      </c>
      <c r="G199" s="25">
        <v>1</v>
      </c>
      <c r="H199" s="27">
        <v>44317</v>
      </c>
      <c r="I199" s="27">
        <v>44317</v>
      </c>
      <c r="J199" s="157" t="s">
        <v>950</v>
      </c>
    </row>
    <row r="200" ht="15" customHeight="1" spans="1:10">
      <c r="A200" s="142">
        <v>193</v>
      </c>
      <c r="B200" s="154"/>
      <c r="C200" s="153" t="s">
        <v>1357</v>
      </c>
      <c r="D200" s="153" t="s">
        <v>1359</v>
      </c>
      <c r="E200" s="153" t="s">
        <v>1031</v>
      </c>
      <c r="F200" s="25" t="s">
        <v>443</v>
      </c>
      <c r="G200" s="25">
        <v>1</v>
      </c>
      <c r="H200" s="27">
        <v>44317</v>
      </c>
      <c r="I200" s="27">
        <v>44317</v>
      </c>
      <c r="J200" s="157" t="s">
        <v>950</v>
      </c>
    </row>
    <row r="201" ht="15" customHeight="1" spans="1:10">
      <c r="A201" s="142">
        <v>194</v>
      </c>
      <c r="B201" s="154"/>
      <c r="C201" s="153" t="s">
        <v>1360</v>
      </c>
      <c r="D201" s="153" t="s">
        <v>1361</v>
      </c>
      <c r="E201" s="153" t="s">
        <v>1031</v>
      </c>
      <c r="F201" s="25" t="s">
        <v>646</v>
      </c>
      <c r="G201" s="25">
        <v>1</v>
      </c>
      <c r="H201" s="27">
        <v>44317</v>
      </c>
      <c r="I201" s="27">
        <v>44317</v>
      </c>
      <c r="J201" s="157" t="s">
        <v>950</v>
      </c>
    </row>
    <row r="202" ht="15" customHeight="1" spans="1:10">
      <c r="A202" s="142">
        <v>195</v>
      </c>
      <c r="B202" s="154"/>
      <c r="C202" s="153" t="s">
        <v>1360</v>
      </c>
      <c r="D202" s="153" t="s">
        <v>1362</v>
      </c>
      <c r="E202" s="153" t="s">
        <v>1031</v>
      </c>
      <c r="F202" s="25" t="s">
        <v>646</v>
      </c>
      <c r="G202" s="25">
        <v>1</v>
      </c>
      <c r="H202" s="27">
        <v>44317</v>
      </c>
      <c r="I202" s="27">
        <v>44317</v>
      </c>
      <c r="J202" s="157" t="s">
        <v>950</v>
      </c>
    </row>
    <row r="203" ht="15" customHeight="1" spans="1:10">
      <c r="A203" s="142">
        <v>196</v>
      </c>
      <c r="B203" s="154"/>
      <c r="C203" s="153" t="s">
        <v>1363</v>
      </c>
      <c r="D203" s="153" t="s">
        <v>1364</v>
      </c>
      <c r="E203" s="153" t="s">
        <v>1031</v>
      </c>
      <c r="F203" s="25" t="s">
        <v>443</v>
      </c>
      <c r="G203" s="25">
        <v>1</v>
      </c>
      <c r="H203" s="27">
        <v>44317</v>
      </c>
      <c r="I203" s="27">
        <v>44317</v>
      </c>
      <c r="J203" s="158"/>
    </row>
    <row r="204" ht="15" customHeight="1" spans="1:10">
      <c r="A204" s="142">
        <v>197</v>
      </c>
      <c r="B204" s="154"/>
      <c r="C204" s="153" t="s">
        <v>1365</v>
      </c>
      <c r="D204" s="153" t="s">
        <v>1366</v>
      </c>
      <c r="E204" s="153" t="s">
        <v>1031</v>
      </c>
      <c r="F204" s="25" t="s">
        <v>443</v>
      </c>
      <c r="G204" s="25">
        <v>4</v>
      </c>
      <c r="H204" s="27">
        <v>44317</v>
      </c>
      <c r="I204" s="27">
        <v>44317</v>
      </c>
      <c r="J204" s="159" t="s">
        <v>992</v>
      </c>
    </row>
    <row r="205" ht="15" customHeight="1" spans="1:10">
      <c r="A205" s="142">
        <v>198</v>
      </c>
      <c r="B205" s="154"/>
      <c r="C205" s="153" t="s">
        <v>1367</v>
      </c>
      <c r="D205" s="153" t="s">
        <v>1368</v>
      </c>
      <c r="E205" s="153" t="s">
        <v>1031</v>
      </c>
      <c r="F205" s="25" t="s">
        <v>443</v>
      </c>
      <c r="G205" s="25">
        <v>2</v>
      </c>
      <c r="H205" s="27">
        <v>44317</v>
      </c>
      <c r="I205" s="27">
        <v>44317</v>
      </c>
      <c r="J205" s="159" t="s">
        <v>992</v>
      </c>
    </row>
    <row r="206" ht="15" customHeight="1" spans="1:10">
      <c r="A206" s="142">
        <v>199</v>
      </c>
      <c r="B206" s="154"/>
      <c r="C206" s="153" t="s">
        <v>1369</v>
      </c>
      <c r="D206" s="153" t="s">
        <v>1370</v>
      </c>
      <c r="E206" s="153" t="s">
        <v>1031</v>
      </c>
      <c r="F206" s="25" t="s">
        <v>443</v>
      </c>
      <c r="G206" s="25">
        <v>7</v>
      </c>
      <c r="H206" s="27">
        <v>44317</v>
      </c>
      <c r="I206" s="27">
        <v>44317</v>
      </c>
      <c r="J206" s="158"/>
    </row>
    <row r="207" ht="15" customHeight="1" spans="1:10">
      <c r="A207" s="142">
        <v>200</v>
      </c>
      <c r="B207" s="154"/>
      <c r="C207" s="153" t="s">
        <v>1371</v>
      </c>
      <c r="D207" s="153" t="s">
        <v>1372</v>
      </c>
      <c r="E207" s="153" t="s">
        <v>1031</v>
      </c>
      <c r="F207" s="25" t="s">
        <v>1373</v>
      </c>
      <c r="G207" s="25">
        <v>1</v>
      </c>
      <c r="H207" s="27">
        <v>44317</v>
      </c>
      <c r="I207" s="27">
        <v>44317</v>
      </c>
      <c r="J207" s="158"/>
    </row>
    <row r="208" ht="15" customHeight="1" spans="1:10">
      <c r="A208" s="142">
        <v>201</v>
      </c>
      <c r="B208" s="154"/>
      <c r="C208" s="153" t="s">
        <v>1371</v>
      </c>
      <c r="D208" s="153" t="s">
        <v>1374</v>
      </c>
      <c r="E208" s="153" t="s">
        <v>1031</v>
      </c>
      <c r="F208" s="25" t="s">
        <v>443</v>
      </c>
      <c r="G208" s="25">
        <v>16</v>
      </c>
      <c r="H208" s="27">
        <v>44317</v>
      </c>
      <c r="I208" s="27">
        <v>44317</v>
      </c>
      <c r="J208" s="158"/>
    </row>
    <row r="209" ht="15" customHeight="1" spans="1:10">
      <c r="A209" s="142">
        <v>202</v>
      </c>
      <c r="B209" s="154"/>
      <c r="C209" s="153" t="s">
        <v>1238</v>
      </c>
      <c r="D209" s="153" t="s">
        <v>1375</v>
      </c>
      <c r="E209" s="153" t="s">
        <v>1031</v>
      </c>
      <c r="F209" s="25" t="s">
        <v>667</v>
      </c>
      <c r="G209" s="25">
        <v>1</v>
      </c>
      <c r="H209" s="27">
        <v>44317</v>
      </c>
      <c r="I209" s="27">
        <v>44317</v>
      </c>
      <c r="J209" s="158"/>
    </row>
    <row r="210" ht="15" customHeight="1" spans="1:10">
      <c r="A210" s="142">
        <v>203</v>
      </c>
      <c r="B210" s="154"/>
      <c r="C210" s="153" t="s">
        <v>1376</v>
      </c>
      <c r="D210" s="153" t="s">
        <v>1377</v>
      </c>
      <c r="E210" s="153" t="s">
        <v>1031</v>
      </c>
      <c r="F210" s="25" t="s">
        <v>443</v>
      </c>
      <c r="G210" s="25">
        <v>2</v>
      </c>
      <c r="H210" s="27">
        <v>44317</v>
      </c>
      <c r="I210" s="27">
        <v>44317</v>
      </c>
      <c r="J210" s="158"/>
    </row>
    <row r="211" ht="15" customHeight="1" spans="1:10">
      <c r="A211" s="142">
        <v>204</v>
      </c>
      <c r="B211" s="154"/>
      <c r="C211" s="153" t="s">
        <v>1378</v>
      </c>
      <c r="D211" s="153" t="s">
        <v>1379</v>
      </c>
      <c r="E211" s="153" t="s">
        <v>1031</v>
      </c>
      <c r="F211" s="25" t="s">
        <v>443</v>
      </c>
      <c r="G211" s="25">
        <v>2</v>
      </c>
      <c r="H211" s="27">
        <v>44317</v>
      </c>
      <c r="I211" s="27">
        <v>44317</v>
      </c>
      <c r="J211" s="158"/>
    </row>
    <row r="212" ht="15" customHeight="1" spans="1:10">
      <c r="A212" s="142">
        <v>205</v>
      </c>
      <c r="B212" s="154"/>
      <c r="C212" s="153" t="s">
        <v>1215</v>
      </c>
      <c r="D212" s="153" t="s">
        <v>1380</v>
      </c>
      <c r="E212" s="153" t="s">
        <v>1031</v>
      </c>
      <c r="F212" s="25" t="s">
        <v>443</v>
      </c>
      <c r="G212" s="25">
        <v>6</v>
      </c>
      <c r="H212" s="27">
        <v>44317</v>
      </c>
      <c r="I212" s="27">
        <v>44317</v>
      </c>
      <c r="J212" s="158"/>
    </row>
    <row r="213" ht="15" customHeight="1" spans="1:10">
      <c r="A213" s="142">
        <v>206</v>
      </c>
      <c r="B213" s="154"/>
      <c r="C213" s="153" t="s">
        <v>1215</v>
      </c>
      <c r="D213" s="153" t="s">
        <v>1381</v>
      </c>
      <c r="E213" s="153" t="s">
        <v>1031</v>
      </c>
      <c r="F213" s="25" t="s">
        <v>667</v>
      </c>
      <c r="G213" s="25">
        <v>4</v>
      </c>
      <c r="H213" s="27">
        <v>44317</v>
      </c>
      <c r="I213" s="27">
        <v>44317</v>
      </c>
      <c r="J213" s="158"/>
    </row>
    <row r="214" ht="15" customHeight="1" spans="1:10">
      <c r="A214" s="142">
        <v>207</v>
      </c>
      <c r="B214" s="154"/>
      <c r="C214" s="153" t="s">
        <v>1382</v>
      </c>
      <c r="D214" s="153" t="s">
        <v>1383</v>
      </c>
      <c r="E214" s="153" t="s">
        <v>1031</v>
      </c>
      <c r="F214" s="25" t="s">
        <v>443</v>
      </c>
      <c r="G214" s="25">
        <v>2</v>
      </c>
      <c r="H214" s="27">
        <v>44317</v>
      </c>
      <c r="I214" s="27">
        <v>44317</v>
      </c>
      <c r="J214" s="158"/>
    </row>
    <row r="215" ht="15" customHeight="1" spans="1:10">
      <c r="A215" s="142">
        <v>208</v>
      </c>
      <c r="B215" s="154"/>
      <c r="C215" s="153" t="s">
        <v>1264</v>
      </c>
      <c r="D215" s="153" t="s">
        <v>1384</v>
      </c>
      <c r="E215" s="153" t="s">
        <v>1031</v>
      </c>
      <c r="F215" s="25"/>
      <c r="G215" s="25">
        <v>4</v>
      </c>
      <c r="H215" s="27">
        <v>44317</v>
      </c>
      <c r="I215" s="27">
        <v>44317</v>
      </c>
      <c r="J215" s="157" t="s">
        <v>950</v>
      </c>
    </row>
    <row r="216" ht="15" customHeight="1" spans="1:10">
      <c r="A216" s="142">
        <v>209</v>
      </c>
      <c r="B216" s="154"/>
      <c r="C216" s="153" t="s">
        <v>1343</v>
      </c>
      <c r="D216" s="153" t="s">
        <v>1385</v>
      </c>
      <c r="E216" s="153" t="s">
        <v>1031</v>
      </c>
      <c r="F216" s="25"/>
      <c r="G216" s="25">
        <v>4</v>
      </c>
      <c r="H216" s="27">
        <v>44317</v>
      </c>
      <c r="I216" s="27">
        <v>44317</v>
      </c>
      <c r="J216" s="158"/>
    </row>
    <row r="217" ht="15" customHeight="1" spans="1:10">
      <c r="A217" s="142">
        <v>210</v>
      </c>
      <c r="B217" s="154"/>
      <c r="C217" s="153" t="s">
        <v>1264</v>
      </c>
      <c r="D217" s="153" t="s">
        <v>1386</v>
      </c>
      <c r="E217" s="153" t="s">
        <v>1031</v>
      </c>
      <c r="F217" s="25" t="s">
        <v>627</v>
      </c>
      <c r="G217" s="25">
        <v>1</v>
      </c>
      <c r="H217" s="27">
        <v>44317</v>
      </c>
      <c r="I217" s="27">
        <v>44317</v>
      </c>
      <c r="J217" s="157" t="s">
        <v>950</v>
      </c>
    </row>
    <row r="218" ht="15" customHeight="1" spans="1:10">
      <c r="A218" s="142">
        <v>211</v>
      </c>
      <c r="B218" s="154"/>
      <c r="C218" s="153" t="s">
        <v>1387</v>
      </c>
      <c r="D218" s="153" t="s">
        <v>1388</v>
      </c>
      <c r="E218" s="153" t="s">
        <v>1031</v>
      </c>
      <c r="F218" s="25" t="s">
        <v>1107</v>
      </c>
      <c r="G218" s="25">
        <v>1</v>
      </c>
      <c r="H218" s="27">
        <v>44317</v>
      </c>
      <c r="I218" s="27">
        <v>44317</v>
      </c>
      <c r="J218" s="158"/>
    </row>
    <row r="219" ht="15" customHeight="1" spans="1:10">
      <c r="A219" s="142">
        <v>212</v>
      </c>
      <c r="B219" s="154"/>
      <c r="C219" s="153" t="s">
        <v>1389</v>
      </c>
      <c r="D219" s="153" t="s">
        <v>1390</v>
      </c>
      <c r="E219" s="153" t="s">
        <v>1031</v>
      </c>
      <c r="F219" s="25" t="s">
        <v>1391</v>
      </c>
      <c r="G219" s="25">
        <v>1</v>
      </c>
      <c r="H219" s="27">
        <v>44317</v>
      </c>
      <c r="I219" s="27">
        <v>44317</v>
      </c>
      <c r="J219" s="158"/>
    </row>
    <row r="220" ht="15" customHeight="1" spans="1:10">
      <c r="A220" s="142">
        <v>213</v>
      </c>
      <c r="B220" s="154"/>
      <c r="C220" s="153" t="s">
        <v>1392</v>
      </c>
      <c r="D220" s="153" t="s">
        <v>1393</v>
      </c>
      <c r="E220" s="153" t="s">
        <v>1031</v>
      </c>
      <c r="F220" s="25" t="s">
        <v>1391</v>
      </c>
      <c r="G220" s="25">
        <v>2</v>
      </c>
      <c r="H220" s="27">
        <v>44317</v>
      </c>
      <c r="I220" s="27">
        <v>44317</v>
      </c>
      <c r="J220" s="158"/>
    </row>
    <row r="221" ht="15" customHeight="1" spans="1:10">
      <c r="A221" s="142">
        <v>214</v>
      </c>
      <c r="B221" s="154"/>
      <c r="C221" s="153" t="s">
        <v>1394</v>
      </c>
      <c r="D221" s="153" t="s">
        <v>1395</v>
      </c>
      <c r="E221" s="153" t="s">
        <v>1031</v>
      </c>
      <c r="F221" s="25" t="s">
        <v>443</v>
      </c>
      <c r="G221" s="25">
        <v>1</v>
      </c>
      <c r="H221" s="27">
        <v>44317</v>
      </c>
      <c r="I221" s="27">
        <v>44317</v>
      </c>
      <c r="J221" s="158"/>
    </row>
    <row r="222" ht="15" customHeight="1" spans="1:10">
      <c r="A222" s="142">
        <v>215</v>
      </c>
      <c r="B222" s="154"/>
      <c r="C222" s="153" t="s">
        <v>1396</v>
      </c>
      <c r="D222" s="153" t="s">
        <v>1397</v>
      </c>
      <c r="E222" s="153" t="s">
        <v>1031</v>
      </c>
      <c r="F222" s="25" t="s">
        <v>443</v>
      </c>
      <c r="G222" s="25">
        <v>1</v>
      </c>
      <c r="H222" s="27">
        <v>44317</v>
      </c>
      <c r="I222" s="27">
        <v>44317</v>
      </c>
      <c r="J222" s="159" t="s">
        <v>992</v>
      </c>
    </row>
    <row r="223" ht="15" customHeight="1" spans="1:10">
      <c r="A223" s="142">
        <v>216</v>
      </c>
      <c r="B223" s="154"/>
      <c r="C223" s="153" t="s">
        <v>1398</v>
      </c>
      <c r="D223" s="153" t="s">
        <v>1399</v>
      </c>
      <c r="E223" s="153" t="s">
        <v>1031</v>
      </c>
      <c r="F223" s="25" t="s">
        <v>443</v>
      </c>
      <c r="G223" s="25">
        <v>30</v>
      </c>
      <c r="H223" s="27">
        <v>44317</v>
      </c>
      <c r="I223" s="27">
        <v>44317</v>
      </c>
      <c r="J223" s="159" t="s">
        <v>1400</v>
      </c>
    </row>
    <row r="224" ht="15" customHeight="1" spans="1:10">
      <c r="A224" s="142">
        <v>217</v>
      </c>
      <c r="B224" s="154"/>
      <c r="C224" s="153" t="s">
        <v>1401</v>
      </c>
      <c r="D224" s="153" t="s">
        <v>1402</v>
      </c>
      <c r="E224" s="153" t="s">
        <v>1031</v>
      </c>
      <c r="F224" s="25" t="s">
        <v>1403</v>
      </c>
      <c r="G224" s="25">
        <v>40</v>
      </c>
      <c r="H224" s="27">
        <v>44317</v>
      </c>
      <c r="I224" s="27">
        <v>44317</v>
      </c>
      <c r="J224" s="158"/>
    </row>
    <row r="225" ht="15" customHeight="1" spans="1:10">
      <c r="A225" s="142">
        <v>218</v>
      </c>
      <c r="B225" s="154"/>
      <c r="C225" s="153" t="s">
        <v>1404</v>
      </c>
      <c r="D225" s="153" t="s">
        <v>1405</v>
      </c>
      <c r="E225" s="153" t="s">
        <v>1031</v>
      </c>
      <c r="F225" s="25" t="s">
        <v>627</v>
      </c>
      <c r="G225" s="25">
        <v>1</v>
      </c>
      <c r="H225" s="27">
        <v>44317</v>
      </c>
      <c r="I225" s="27">
        <v>44317</v>
      </c>
      <c r="J225" s="158"/>
    </row>
    <row r="226" ht="15" customHeight="1" spans="1:10">
      <c r="A226" s="142">
        <v>219</v>
      </c>
      <c r="B226" s="154"/>
      <c r="C226" s="153" t="s">
        <v>1406</v>
      </c>
      <c r="D226" s="153" t="s">
        <v>1407</v>
      </c>
      <c r="E226" s="153" t="s">
        <v>1031</v>
      </c>
      <c r="F226" s="25" t="s">
        <v>667</v>
      </c>
      <c r="G226" s="25">
        <v>4</v>
      </c>
      <c r="H226" s="27">
        <v>44317</v>
      </c>
      <c r="I226" s="27">
        <v>44317</v>
      </c>
      <c r="J226" s="158"/>
    </row>
    <row r="227" ht="15" customHeight="1" spans="1:10">
      <c r="A227" s="142">
        <v>220</v>
      </c>
      <c r="B227" s="154"/>
      <c r="C227" s="153" t="s">
        <v>1215</v>
      </c>
      <c r="D227" s="153" t="s">
        <v>1408</v>
      </c>
      <c r="E227" s="153" t="s">
        <v>1031</v>
      </c>
      <c r="F227" s="25" t="s">
        <v>667</v>
      </c>
      <c r="G227" s="25">
        <v>5</v>
      </c>
      <c r="H227" s="27">
        <v>44317</v>
      </c>
      <c r="I227" s="27">
        <v>44317</v>
      </c>
      <c r="J227" s="158"/>
    </row>
    <row r="228" ht="15" customHeight="1" spans="1:10">
      <c r="A228" s="142">
        <v>221</v>
      </c>
      <c r="B228" s="154"/>
      <c r="C228" s="153" t="s">
        <v>1215</v>
      </c>
      <c r="D228" s="153" t="s">
        <v>1409</v>
      </c>
      <c r="E228" s="153" t="s">
        <v>1031</v>
      </c>
      <c r="F228" s="25" t="s">
        <v>667</v>
      </c>
      <c r="G228" s="25">
        <v>4</v>
      </c>
      <c r="H228" s="27">
        <v>44317</v>
      </c>
      <c r="I228" s="27">
        <v>44317</v>
      </c>
      <c r="J228" s="158"/>
    </row>
    <row r="229" ht="15" customHeight="1" spans="1:10">
      <c r="A229" s="142">
        <v>222</v>
      </c>
      <c r="B229" s="154"/>
      <c r="C229" s="153" t="s">
        <v>1215</v>
      </c>
      <c r="D229" s="153" t="s">
        <v>1410</v>
      </c>
      <c r="E229" s="153" t="s">
        <v>1411</v>
      </c>
      <c r="F229" s="25" t="s">
        <v>667</v>
      </c>
      <c r="G229" s="25">
        <v>3</v>
      </c>
      <c r="H229" s="27">
        <v>44317</v>
      </c>
      <c r="I229" s="27">
        <v>44317</v>
      </c>
      <c r="J229" s="158"/>
    </row>
    <row r="230" ht="15" customHeight="1" spans="1:10">
      <c r="A230" s="142">
        <v>223</v>
      </c>
      <c r="B230" s="154"/>
      <c r="C230" s="153" t="s">
        <v>1412</v>
      </c>
      <c r="D230" s="153" t="s">
        <v>1413</v>
      </c>
      <c r="E230" s="153" t="s">
        <v>1031</v>
      </c>
      <c r="F230" s="25" t="s">
        <v>667</v>
      </c>
      <c r="G230" s="25">
        <v>1</v>
      </c>
      <c r="H230" s="27">
        <v>44317</v>
      </c>
      <c r="I230" s="27">
        <v>44317</v>
      </c>
      <c r="J230" s="158"/>
    </row>
    <row r="231" ht="15" customHeight="1" spans="1:10">
      <c r="A231" s="142">
        <v>224</v>
      </c>
      <c r="B231" s="154"/>
      <c r="C231" s="153" t="s">
        <v>1414</v>
      </c>
      <c r="D231" s="153" t="s">
        <v>1415</v>
      </c>
      <c r="E231" s="153" t="s">
        <v>1031</v>
      </c>
      <c r="F231" s="25" t="s">
        <v>443</v>
      </c>
      <c r="G231" s="25">
        <v>1</v>
      </c>
      <c r="H231" s="27">
        <v>44317</v>
      </c>
      <c r="I231" s="27">
        <v>44317</v>
      </c>
      <c r="J231" s="158"/>
    </row>
    <row r="232" ht="15" customHeight="1" spans="1:10">
      <c r="A232" s="142">
        <v>225</v>
      </c>
      <c r="B232" s="154"/>
      <c r="C232" s="153" t="s">
        <v>1215</v>
      </c>
      <c r="D232" s="153" t="s">
        <v>1416</v>
      </c>
      <c r="E232" s="153" t="s">
        <v>1031</v>
      </c>
      <c r="F232" s="25" t="s">
        <v>443</v>
      </c>
      <c r="G232" s="25">
        <v>2</v>
      </c>
      <c r="H232" s="27">
        <v>44317</v>
      </c>
      <c r="I232" s="27">
        <v>44317</v>
      </c>
      <c r="J232" s="158"/>
    </row>
    <row r="233" ht="15" customHeight="1" spans="1:10">
      <c r="A233" s="142">
        <v>226</v>
      </c>
      <c r="B233" s="154"/>
      <c r="C233" s="153" t="s">
        <v>1296</v>
      </c>
      <c r="D233" s="153" t="s">
        <v>1417</v>
      </c>
      <c r="E233" s="153" t="s">
        <v>1031</v>
      </c>
      <c r="F233" s="25" t="s">
        <v>443</v>
      </c>
      <c r="G233" s="25">
        <v>30</v>
      </c>
      <c r="H233" s="27">
        <v>44317</v>
      </c>
      <c r="I233" s="27">
        <v>44317</v>
      </c>
      <c r="J233" s="158"/>
    </row>
    <row r="234" ht="15" customHeight="1" spans="1:10">
      <c r="A234" s="142">
        <v>227</v>
      </c>
      <c r="B234" s="154"/>
      <c r="C234" s="153" t="s">
        <v>1296</v>
      </c>
      <c r="D234" s="153" t="s">
        <v>1418</v>
      </c>
      <c r="E234" s="153" t="s">
        <v>1031</v>
      </c>
      <c r="F234" s="25" t="s">
        <v>443</v>
      </c>
      <c r="G234" s="25">
        <v>30</v>
      </c>
      <c r="H234" s="27">
        <v>44317</v>
      </c>
      <c r="I234" s="27">
        <v>44317</v>
      </c>
      <c r="J234" s="158"/>
    </row>
    <row r="235" ht="15" customHeight="1" spans="1:10">
      <c r="A235" s="142">
        <v>228</v>
      </c>
      <c r="B235" s="154"/>
      <c r="C235" s="153" t="s">
        <v>1296</v>
      </c>
      <c r="D235" s="153" t="s">
        <v>1419</v>
      </c>
      <c r="E235" s="153" t="s">
        <v>1031</v>
      </c>
      <c r="F235" s="25" t="s">
        <v>443</v>
      </c>
      <c r="G235" s="25">
        <v>40</v>
      </c>
      <c r="H235" s="27">
        <v>44317</v>
      </c>
      <c r="I235" s="27">
        <v>44317</v>
      </c>
      <c r="J235" s="158"/>
    </row>
    <row r="236" ht="15" customHeight="1" spans="1:10">
      <c r="A236" s="142">
        <v>229</v>
      </c>
      <c r="B236" s="154"/>
      <c r="C236" s="153" t="s">
        <v>1420</v>
      </c>
      <c r="D236" s="153" t="s">
        <v>1421</v>
      </c>
      <c r="E236" s="153" t="s">
        <v>1031</v>
      </c>
      <c r="F236" s="25" t="s">
        <v>667</v>
      </c>
      <c r="G236" s="25">
        <v>1</v>
      </c>
      <c r="H236" s="27">
        <v>44317</v>
      </c>
      <c r="I236" s="27">
        <v>44317</v>
      </c>
      <c r="J236" s="158"/>
    </row>
    <row r="237" ht="15" customHeight="1" spans="1:10">
      <c r="A237" s="142">
        <v>230</v>
      </c>
      <c r="B237" s="154"/>
      <c r="C237" s="153" t="s">
        <v>1422</v>
      </c>
      <c r="D237" s="153" t="s">
        <v>1423</v>
      </c>
      <c r="E237" s="153" t="s">
        <v>1424</v>
      </c>
      <c r="F237" s="25" t="s">
        <v>443</v>
      </c>
      <c r="G237" s="25">
        <v>20</v>
      </c>
      <c r="H237" s="27">
        <v>44317</v>
      </c>
      <c r="I237" s="27">
        <v>44317</v>
      </c>
      <c r="J237" s="158"/>
    </row>
    <row r="238" ht="15" customHeight="1" spans="1:10">
      <c r="A238" s="142">
        <v>231</v>
      </c>
      <c r="B238" s="154"/>
      <c r="C238" s="153" t="s">
        <v>1425</v>
      </c>
      <c r="D238" s="153" t="s">
        <v>1426</v>
      </c>
      <c r="E238" s="153" t="s">
        <v>1427</v>
      </c>
      <c r="F238" s="25" t="s">
        <v>443</v>
      </c>
      <c r="G238" s="25">
        <v>4</v>
      </c>
      <c r="H238" s="27">
        <v>44317</v>
      </c>
      <c r="I238" s="27">
        <v>44317</v>
      </c>
      <c r="J238" s="158"/>
    </row>
    <row r="239" ht="15" customHeight="1" spans="1:10">
      <c r="A239" s="142">
        <v>232</v>
      </c>
      <c r="B239" s="154"/>
      <c r="C239" s="153" t="s">
        <v>1428</v>
      </c>
      <c r="D239" s="153" t="s">
        <v>1429</v>
      </c>
      <c r="E239" s="153" t="s">
        <v>1031</v>
      </c>
      <c r="F239" s="25" t="s">
        <v>443</v>
      </c>
      <c r="G239" s="25">
        <v>10</v>
      </c>
      <c r="H239" s="27">
        <v>44317</v>
      </c>
      <c r="I239" s="27">
        <v>44317</v>
      </c>
      <c r="J239" s="158"/>
    </row>
    <row r="240" ht="15" customHeight="1" spans="1:10">
      <c r="A240" s="142">
        <v>233</v>
      </c>
      <c r="B240" s="154"/>
      <c r="C240" s="153" t="s">
        <v>1430</v>
      </c>
      <c r="D240" s="153" t="s">
        <v>1239</v>
      </c>
      <c r="E240" s="153" t="s">
        <v>1431</v>
      </c>
      <c r="F240" s="25" t="s">
        <v>667</v>
      </c>
      <c r="G240" s="25">
        <v>16</v>
      </c>
      <c r="H240" s="27">
        <v>44317</v>
      </c>
      <c r="I240" s="27">
        <v>44317</v>
      </c>
      <c r="J240" s="158"/>
    </row>
    <row r="241" ht="15" customHeight="1" spans="1:10">
      <c r="A241" s="142">
        <v>234</v>
      </c>
      <c r="B241" s="154"/>
      <c r="C241" s="153" t="s">
        <v>1215</v>
      </c>
      <c r="D241" s="153" t="s">
        <v>1432</v>
      </c>
      <c r="E241" s="153" t="s">
        <v>1031</v>
      </c>
      <c r="F241" s="25" t="s">
        <v>443</v>
      </c>
      <c r="G241" s="25">
        <v>12</v>
      </c>
      <c r="H241" s="27">
        <v>44317</v>
      </c>
      <c r="I241" s="27">
        <v>44317</v>
      </c>
      <c r="J241" s="158"/>
    </row>
    <row r="242" ht="15" customHeight="1" spans="1:10">
      <c r="A242" s="142">
        <v>235</v>
      </c>
      <c r="B242" s="154"/>
      <c r="C242" s="153" t="s">
        <v>1215</v>
      </c>
      <c r="D242" s="153" t="s">
        <v>1409</v>
      </c>
      <c r="E242" s="153" t="s">
        <v>1031</v>
      </c>
      <c r="F242" s="25" t="s">
        <v>667</v>
      </c>
      <c r="G242" s="25">
        <v>2</v>
      </c>
      <c r="H242" s="27">
        <v>44317</v>
      </c>
      <c r="I242" s="27">
        <v>44317</v>
      </c>
      <c r="J242" s="158"/>
    </row>
    <row r="243" ht="15" customHeight="1" spans="1:10">
      <c r="A243" s="142">
        <v>236</v>
      </c>
      <c r="B243" s="154"/>
      <c r="C243" s="153" t="s">
        <v>1215</v>
      </c>
      <c r="D243" s="153" t="s">
        <v>1433</v>
      </c>
      <c r="E243" s="153" t="s">
        <v>1031</v>
      </c>
      <c r="F243" s="25" t="s">
        <v>443</v>
      </c>
      <c r="G243" s="25">
        <v>2</v>
      </c>
      <c r="H243" s="27">
        <v>44317</v>
      </c>
      <c r="I243" s="27">
        <v>44317</v>
      </c>
      <c r="J243" s="158"/>
    </row>
    <row r="244" ht="15" customHeight="1" spans="1:10">
      <c r="A244" s="142">
        <v>237</v>
      </c>
      <c r="B244" s="154"/>
      <c r="C244" s="153" t="s">
        <v>1434</v>
      </c>
      <c r="D244" s="153" t="s">
        <v>1435</v>
      </c>
      <c r="E244" s="153" t="s">
        <v>1031</v>
      </c>
      <c r="F244" s="25" t="s">
        <v>443</v>
      </c>
      <c r="G244" s="25">
        <v>6</v>
      </c>
      <c r="H244" s="27">
        <v>44317</v>
      </c>
      <c r="I244" s="27">
        <v>44317</v>
      </c>
      <c r="J244" s="158"/>
    </row>
    <row r="245" ht="15" customHeight="1" spans="1:10">
      <c r="A245" s="142">
        <v>238</v>
      </c>
      <c r="B245" s="154"/>
      <c r="C245" s="153" t="s">
        <v>1436</v>
      </c>
      <c r="D245" s="153" t="s">
        <v>1437</v>
      </c>
      <c r="E245" s="153" t="s">
        <v>1031</v>
      </c>
      <c r="F245" s="25" t="s">
        <v>443</v>
      </c>
      <c r="G245" s="25">
        <v>8</v>
      </c>
      <c r="H245" s="27">
        <v>44317</v>
      </c>
      <c r="I245" s="27">
        <v>44317</v>
      </c>
      <c r="J245" s="158"/>
    </row>
    <row r="246" ht="15" customHeight="1" spans="1:10">
      <c r="A246" s="142">
        <v>239</v>
      </c>
      <c r="B246" s="154"/>
      <c r="C246" s="153" t="s">
        <v>1438</v>
      </c>
      <c r="D246" s="153" t="s">
        <v>1439</v>
      </c>
      <c r="E246" s="153" t="s">
        <v>1031</v>
      </c>
      <c r="F246" s="25" t="s">
        <v>443</v>
      </c>
      <c r="G246" s="25">
        <v>8</v>
      </c>
      <c r="H246" s="27">
        <v>44317</v>
      </c>
      <c r="I246" s="27">
        <v>44317</v>
      </c>
      <c r="J246" s="158"/>
    </row>
    <row r="247" ht="15" customHeight="1" spans="1:10">
      <c r="A247" s="142">
        <v>240</v>
      </c>
      <c r="B247" s="154"/>
      <c r="C247" s="153" t="s">
        <v>1440</v>
      </c>
      <c r="D247" s="153" t="s">
        <v>1441</v>
      </c>
      <c r="E247" s="153" t="s">
        <v>1031</v>
      </c>
      <c r="F247" s="25" t="s">
        <v>443</v>
      </c>
      <c r="G247" s="25">
        <v>6</v>
      </c>
      <c r="H247" s="27">
        <v>44317</v>
      </c>
      <c r="I247" s="27">
        <v>44317</v>
      </c>
      <c r="J247" s="158"/>
    </row>
    <row r="248" ht="15" customHeight="1" spans="1:10">
      <c r="A248" s="142">
        <v>241</v>
      </c>
      <c r="B248" s="154"/>
      <c r="C248" s="153" t="s">
        <v>1442</v>
      </c>
      <c r="D248" s="153" t="s">
        <v>1443</v>
      </c>
      <c r="E248" s="153" t="s">
        <v>1031</v>
      </c>
      <c r="F248" s="25" t="s">
        <v>443</v>
      </c>
      <c r="G248" s="25">
        <v>3</v>
      </c>
      <c r="H248" s="27">
        <v>44317</v>
      </c>
      <c r="I248" s="27">
        <v>44317</v>
      </c>
      <c r="J248" s="158"/>
    </row>
    <row r="249" ht="15" customHeight="1" spans="1:10">
      <c r="A249" s="142">
        <v>242</v>
      </c>
      <c r="B249" s="154"/>
      <c r="C249" s="153" t="s">
        <v>1444</v>
      </c>
      <c r="D249" s="153" t="s">
        <v>1445</v>
      </c>
      <c r="E249" s="153" t="s">
        <v>1446</v>
      </c>
      <c r="F249" s="25" t="s">
        <v>443</v>
      </c>
      <c r="G249" s="25">
        <v>2</v>
      </c>
      <c r="H249" s="27">
        <v>44317</v>
      </c>
      <c r="I249" s="27">
        <v>44317</v>
      </c>
      <c r="J249" s="158"/>
    </row>
    <row r="250" ht="15" customHeight="1" spans="1:10">
      <c r="A250" s="142">
        <v>243</v>
      </c>
      <c r="B250" s="154"/>
      <c r="C250" s="153" t="s">
        <v>1447</v>
      </c>
      <c r="D250" s="153" t="s">
        <v>1448</v>
      </c>
      <c r="E250" s="153" t="s">
        <v>1449</v>
      </c>
      <c r="F250" s="25" t="s">
        <v>443</v>
      </c>
      <c r="G250" s="25">
        <v>4</v>
      </c>
      <c r="H250" s="27">
        <v>44317</v>
      </c>
      <c r="I250" s="27">
        <v>44317</v>
      </c>
      <c r="J250" s="158"/>
    </row>
    <row r="251" ht="15" customHeight="1" spans="1:10">
      <c r="A251" s="142">
        <v>244</v>
      </c>
      <c r="B251" s="154"/>
      <c r="C251" s="153" t="s">
        <v>1450</v>
      </c>
      <c r="D251" s="153" t="s">
        <v>1451</v>
      </c>
      <c r="E251" s="153" t="s">
        <v>1031</v>
      </c>
      <c r="F251" s="25" t="s">
        <v>443</v>
      </c>
      <c r="G251" s="25">
        <v>2</v>
      </c>
      <c r="H251" s="27">
        <v>44317</v>
      </c>
      <c r="I251" s="27">
        <v>44317</v>
      </c>
      <c r="J251" s="158"/>
    </row>
    <row r="252" ht="15" customHeight="1" spans="1:10">
      <c r="A252" s="142">
        <v>245</v>
      </c>
      <c r="B252" s="154"/>
      <c r="C252" s="153" t="s">
        <v>1452</v>
      </c>
      <c r="D252" s="153" t="s">
        <v>1453</v>
      </c>
      <c r="E252" s="153" t="s">
        <v>1031</v>
      </c>
      <c r="F252" s="25" t="s">
        <v>1019</v>
      </c>
      <c r="G252" s="25">
        <v>2</v>
      </c>
      <c r="H252" s="27">
        <v>44317</v>
      </c>
      <c r="I252" s="27">
        <v>44317</v>
      </c>
      <c r="J252" s="158"/>
    </row>
    <row r="253" ht="15" customHeight="1" spans="1:10">
      <c r="A253" s="142">
        <v>246</v>
      </c>
      <c r="B253" s="154"/>
      <c r="C253" s="153" t="s">
        <v>1454</v>
      </c>
      <c r="D253" s="153" t="s">
        <v>1455</v>
      </c>
      <c r="E253" s="153" t="s">
        <v>1456</v>
      </c>
      <c r="F253" s="25" t="s">
        <v>1457</v>
      </c>
      <c r="G253" s="25">
        <v>2</v>
      </c>
      <c r="H253" s="27">
        <v>44317</v>
      </c>
      <c r="I253" s="27">
        <v>44317</v>
      </c>
      <c r="J253" s="158"/>
    </row>
    <row r="254" ht="15" customHeight="1" spans="1:10">
      <c r="A254" s="142">
        <v>247</v>
      </c>
      <c r="B254" s="154"/>
      <c r="C254" s="153" t="s">
        <v>1458</v>
      </c>
      <c r="D254" s="153" t="s">
        <v>1459</v>
      </c>
      <c r="E254" s="153" t="s">
        <v>1031</v>
      </c>
      <c r="F254" s="25" t="s">
        <v>1460</v>
      </c>
      <c r="G254" s="25">
        <v>1000</v>
      </c>
      <c r="H254" s="27">
        <v>44317</v>
      </c>
      <c r="I254" s="27">
        <v>44317</v>
      </c>
      <c r="J254" s="158"/>
    </row>
    <row r="255" ht="15" customHeight="1" spans="1:10">
      <c r="A255" s="142">
        <v>248</v>
      </c>
      <c r="B255" s="154"/>
      <c r="C255" s="153" t="s">
        <v>1461</v>
      </c>
      <c r="D255" s="153" t="s">
        <v>1462</v>
      </c>
      <c r="E255" s="153" t="s">
        <v>1241</v>
      </c>
      <c r="F255" s="25" t="s">
        <v>443</v>
      </c>
      <c r="G255" s="25">
        <v>3</v>
      </c>
      <c r="H255" s="27">
        <v>44317</v>
      </c>
      <c r="I255" s="27">
        <v>44317</v>
      </c>
      <c r="J255" s="158"/>
    </row>
    <row r="256" ht="15" customHeight="1" spans="1:10">
      <c r="A256" s="142">
        <v>249</v>
      </c>
      <c r="B256" s="154"/>
      <c r="C256" s="153" t="s">
        <v>1463</v>
      </c>
      <c r="D256" s="153" t="s">
        <v>1453</v>
      </c>
      <c r="E256" s="153" t="s">
        <v>1031</v>
      </c>
      <c r="F256" s="25" t="s">
        <v>443</v>
      </c>
      <c r="G256" s="25">
        <v>1</v>
      </c>
      <c r="H256" s="27">
        <v>44317</v>
      </c>
      <c r="I256" s="27">
        <v>44317</v>
      </c>
      <c r="J256" s="158"/>
    </row>
    <row r="257" ht="15" customHeight="1" spans="1:10">
      <c r="A257" s="142">
        <v>250</v>
      </c>
      <c r="B257" s="154"/>
      <c r="C257" s="153" t="s">
        <v>1464</v>
      </c>
      <c r="D257" s="153" t="s">
        <v>1465</v>
      </c>
      <c r="E257" s="153" t="s">
        <v>1031</v>
      </c>
      <c r="F257" s="25" t="s">
        <v>646</v>
      </c>
      <c r="G257" s="25">
        <v>8</v>
      </c>
      <c r="H257" s="27">
        <v>44317</v>
      </c>
      <c r="I257" s="27">
        <v>44317</v>
      </c>
      <c r="J257" s="158"/>
    </row>
    <row r="258" ht="15" customHeight="1" spans="1:10">
      <c r="A258" s="142">
        <v>251</v>
      </c>
      <c r="B258" s="154"/>
      <c r="C258" s="153" t="s">
        <v>1466</v>
      </c>
      <c r="D258" s="153" t="s">
        <v>1453</v>
      </c>
      <c r="E258" s="153" t="s">
        <v>1031</v>
      </c>
      <c r="F258" s="25" t="s">
        <v>443</v>
      </c>
      <c r="G258" s="25">
        <v>2</v>
      </c>
      <c r="H258" s="27">
        <v>44317</v>
      </c>
      <c r="I258" s="27">
        <v>44317</v>
      </c>
      <c r="J258" s="158"/>
    </row>
    <row r="259" ht="15" customHeight="1" spans="1:10">
      <c r="A259" s="142">
        <v>252</v>
      </c>
      <c r="B259" s="154"/>
      <c r="C259" s="153" t="s">
        <v>1467</v>
      </c>
      <c r="D259" s="153" t="s">
        <v>1468</v>
      </c>
      <c r="E259" s="153" t="s">
        <v>1031</v>
      </c>
      <c r="F259" s="25" t="s">
        <v>1469</v>
      </c>
      <c r="G259" s="25">
        <v>2</v>
      </c>
      <c r="H259" s="27">
        <v>44317</v>
      </c>
      <c r="I259" s="27">
        <v>44317</v>
      </c>
      <c r="J259" s="158"/>
    </row>
    <row r="260" ht="15" customHeight="1" spans="1:10">
      <c r="A260" s="142">
        <v>253</v>
      </c>
      <c r="B260" s="154"/>
      <c r="C260" s="153" t="s">
        <v>1470</v>
      </c>
      <c r="D260" s="153" t="s">
        <v>1471</v>
      </c>
      <c r="E260" s="153" t="s">
        <v>1031</v>
      </c>
      <c r="F260" s="25" t="s">
        <v>443</v>
      </c>
      <c r="G260" s="25">
        <v>1</v>
      </c>
      <c r="H260" s="27">
        <v>44317</v>
      </c>
      <c r="I260" s="27">
        <v>44317</v>
      </c>
      <c r="J260" s="158"/>
    </row>
    <row r="261" ht="15" customHeight="1" spans="1:10">
      <c r="A261" s="142">
        <v>254</v>
      </c>
      <c r="B261" s="154"/>
      <c r="C261" s="153" t="s">
        <v>1472</v>
      </c>
      <c r="D261" s="153" t="s">
        <v>1473</v>
      </c>
      <c r="E261" s="153" t="s">
        <v>1031</v>
      </c>
      <c r="F261" s="25" t="s">
        <v>443</v>
      </c>
      <c r="G261" s="25">
        <v>1</v>
      </c>
      <c r="H261" s="27">
        <v>44317</v>
      </c>
      <c r="I261" s="27">
        <v>44317</v>
      </c>
      <c r="J261" s="158"/>
    </row>
    <row r="262" ht="15" customHeight="1" spans="1:10">
      <c r="A262" s="142">
        <v>255</v>
      </c>
      <c r="B262" s="154"/>
      <c r="C262" s="153" t="s">
        <v>1474</v>
      </c>
      <c r="D262" s="153" t="s">
        <v>1475</v>
      </c>
      <c r="E262" s="153" t="s">
        <v>1031</v>
      </c>
      <c r="F262" s="25" t="s">
        <v>443</v>
      </c>
      <c r="G262" s="25">
        <v>1</v>
      </c>
      <c r="H262" s="27">
        <v>44317</v>
      </c>
      <c r="I262" s="27">
        <v>44317</v>
      </c>
      <c r="J262" s="158"/>
    </row>
    <row r="263" ht="15" customHeight="1" spans="1:10">
      <c r="A263" s="142">
        <v>256</v>
      </c>
      <c r="B263" s="154"/>
      <c r="C263" s="153" t="s">
        <v>1476</v>
      </c>
      <c r="D263" s="153" t="s">
        <v>1477</v>
      </c>
      <c r="E263" s="153" t="s">
        <v>1031</v>
      </c>
      <c r="F263" s="25" t="s">
        <v>443</v>
      </c>
      <c r="G263" s="25">
        <v>1</v>
      </c>
      <c r="H263" s="27">
        <v>44317</v>
      </c>
      <c r="I263" s="27">
        <v>44317</v>
      </c>
      <c r="J263" s="158"/>
    </row>
    <row r="264" ht="15" customHeight="1" spans="1:10">
      <c r="A264" s="142">
        <v>257</v>
      </c>
      <c r="B264" s="154"/>
      <c r="C264" s="153" t="s">
        <v>1478</v>
      </c>
      <c r="D264" s="153" t="s">
        <v>1479</v>
      </c>
      <c r="E264" s="153" t="s">
        <v>1031</v>
      </c>
      <c r="F264" s="25" t="s">
        <v>443</v>
      </c>
      <c r="G264" s="25">
        <v>1</v>
      </c>
      <c r="H264" s="27">
        <v>44317</v>
      </c>
      <c r="I264" s="27">
        <v>44317</v>
      </c>
      <c r="J264" s="158"/>
    </row>
    <row r="265" ht="15" customHeight="1" spans="1:10">
      <c r="A265" s="142">
        <v>258</v>
      </c>
      <c r="B265" s="154"/>
      <c r="C265" s="153" t="s">
        <v>1480</v>
      </c>
      <c r="D265" s="153" t="s">
        <v>1481</v>
      </c>
      <c r="E265" s="153" t="s">
        <v>1031</v>
      </c>
      <c r="F265" s="25" t="s">
        <v>443</v>
      </c>
      <c r="G265" s="25">
        <v>1</v>
      </c>
      <c r="H265" s="27">
        <v>44317</v>
      </c>
      <c r="I265" s="27">
        <v>44317</v>
      </c>
      <c r="J265" s="157" t="s">
        <v>992</v>
      </c>
    </row>
    <row r="266" ht="15" customHeight="1" spans="1:10">
      <c r="A266" s="142">
        <v>259</v>
      </c>
      <c r="B266" s="154"/>
      <c r="C266" s="153" t="s">
        <v>1322</v>
      </c>
      <c r="D266" s="153" t="s">
        <v>1482</v>
      </c>
      <c r="E266" s="153" t="s">
        <v>1031</v>
      </c>
      <c r="F266" s="25" t="s">
        <v>443</v>
      </c>
      <c r="G266" s="25">
        <v>1</v>
      </c>
      <c r="H266" s="27">
        <v>44317</v>
      </c>
      <c r="I266" s="27">
        <v>44317</v>
      </c>
      <c r="J266" s="158"/>
    </row>
    <row r="267" ht="15" customHeight="1" spans="1:10">
      <c r="A267" s="142">
        <v>260</v>
      </c>
      <c r="B267" s="154"/>
      <c r="C267" s="153" t="s">
        <v>1483</v>
      </c>
      <c r="D267" s="153" t="s">
        <v>1484</v>
      </c>
      <c r="E267" s="153" t="s">
        <v>1031</v>
      </c>
      <c r="F267" s="25" t="s">
        <v>443</v>
      </c>
      <c r="G267" s="25">
        <v>1</v>
      </c>
      <c r="H267" s="27">
        <v>44317</v>
      </c>
      <c r="I267" s="27">
        <v>44317</v>
      </c>
      <c r="J267" s="158"/>
    </row>
    <row r="268" ht="15" customHeight="1" spans="1:10">
      <c r="A268" s="142">
        <v>261</v>
      </c>
      <c r="B268" s="154"/>
      <c r="C268" s="153" t="s">
        <v>1485</v>
      </c>
      <c r="D268" s="153" t="s">
        <v>1486</v>
      </c>
      <c r="E268" s="153" t="s">
        <v>1031</v>
      </c>
      <c r="F268" s="25" t="s">
        <v>646</v>
      </c>
      <c r="G268" s="25">
        <v>1</v>
      </c>
      <c r="H268" s="27">
        <v>44317</v>
      </c>
      <c r="I268" s="27">
        <v>44317</v>
      </c>
      <c r="J268" s="158"/>
    </row>
    <row r="269" ht="15" customHeight="1" spans="1:10">
      <c r="A269" s="142">
        <v>262</v>
      </c>
      <c r="B269" s="154"/>
      <c r="C269" s="153" t="s">
        <v>1487</v>
      </c>
      <c r="D269" s="153" t="s">
        <v>1488</v>
      </c>
      <c r="E269" s="153" t="s">
        <v>1031</v>
      </c>
      <c r="F269" s="25" t="s">
        <v>443</v>
      </c>
      <c r="G269" s="25">
        <v>2</v>
      </c>
      <c r="H269" s="27">
        <v>44317</v>
      </c>
      <c r="I269" s="27">
        <v>44317</v>
      </c>
      <c r="J269" s="158"/>
    </row>
    <row r="270" ht="15" customHeight="1" spans="1:10">
      <c r="A270" s="142">
        <v>263</v>
      </c>
      <c r="B270" s="154"/>
      <c r="C270" s="153" t="s">
        <v>1489</v>
      </c>
      <c r="D270" s="153" t="s">
        <v>1490</v>
      </c>
      <c r="E270" s="153" t="s">
        <v>1031</v>
      </c>
      <c r="F270" s="25" t="s">
        <v>443</v>
      </c>
      <c r="G270" s="25">
        <v>1</v>
      </c>
      <c r="H270" s="27">
        <v>44317</v>
      </c>
      <c r="I270" s="27">
        <v>44317</v>
      </c>
      <c r="J270" s="158"/>
    </row>
    <row r="271" ht="15" customHeight="1" spans="1:10">
      <c r="A271" s="142">
        <v>264</v>
      </c>
      <c r="B271" s="154"/>
      <c r="C271" s="153" t="s">
        <v>1491</v>
      </c>
      <c r="D271" s="153" t="s">
        <v>1492</v>
      </c>
      <c r="E271" s="153" t="s">
        <v>1031</v>
      </c>
      <c r="F271" s="25" t="s">
        <v>1019</v>
      </c>
      <c r="G271" s="25">
        <v>1</v>
      </c>
      <c r="H271" s="27">
        <v>44317</v>
      </c>
      <c r="I271" s="27">
        <v>44317</v>
      </c>
      <c r="J271" s="158"/>
    </row>
    <row r="272" ht="15" customHeight="1" spans="1:10">
      <c r="A272" s="142">
        <v>265</v>
      </c>
      <c r="B272" s="154"/>
      <c r="C272" s="153" t="s">
        <v>1493</v>
      </c>
      <c r="D272" s="153" t="s">
        <v>1494</v>
      </c>
      <c r="E272" s="153" t="s">
        <v>1031</v>
      </c>
      <c r="F272" s="25" t="s">
        <v>443</v>
      </c>
      <c r="G272" s="25">
        <v>2</v>
      </c>
      <c r="H272" s="27">
        <v>44317</v>
      </c>
      <c r="I272" s="27">
        <v>44317</v>
      </c>
      <c r="J272" s="158"/>
    </row>
    <row r="273" ht="15" customHeight="1" spans="1:10">
      <c r="A273" s="142">
        <v>266</v>
      </c>
      <c r="B273" s="154"/>
      <c r="C273" s="153" t="s">
        <v>1495</v>
      </c>
      <c r="D273" s="153"/>
      <c r="E273" s="153" t="s">
        <v>1031</v>
      </c>
      <c r="F273" s="25" t="s">
        <v>443</v>
      </c>
      <c r="G273" s="25">
        <v>15</v>
      </c>
      <c r="H273" s="27">
        <v>44317</v>
      </c>
      <c r="I273" s="27">
        <v>44317</v>
      </c>
      <c r="J273" s="158"/>
    </row>
    <row r="274" ht="15" customHeight="1" spans="1:10">
      <c r="A274" s="142">
        <v>267</v>
      </c>
      <c r="B274" s="154"/>
      <c r="C274" s="153" t="s">
        <v>1496</v>
      </c>
      <c r="D274" s="153" t="s">
        <v>1453</v>
      </c>
      <c r="E274" s="153" t="s">
        <v>1031</v>
      </c>
      <c r="F274" s="25" t="s">
        <v>1019</v>
      </c>
      <c r="G274" s="25">
        <v>2</v>
      </c>
      <c r="H274" s="27">
        <v>44317</v>
      </c>
      <c r="I274" s="27">
        <v>44317</v>
      </c>
      <c r="J274" s="158"/>
    </row>
    <row r="275" ht="15" customHeight="1" spans="1:10">
      <c r="A275" s="142">
        <v>268</v>
      </c>
      <c r="B275" s="154"/>
      <c r="C275" s="153" t="s">
        <v>1497</v>
      </c>
      <c r="D275" s="153" t="s">
        <v>1453</v>
      </c>
      <c r="E275" s="153" t="s">
        <v>1031</v>
      </c>
      <c r="F275" s="25" t="s">
        <v>1019</v>
      </c>
      <c r="G275" s="25">
        <v>2</v>
      </c>
      <c r="H275" s="27">
        <v>44317</v>
      </c>
      <c r="I275" s="27">
        <v>44317</v>
      </c>
      <c r="J275" s="158"/>
    </row>
    <row r="276" ht="15" customHeight="1" spans="1:10">
      <c r="A276" s="142">
        <v>269</v>
      </c>
      <c r="B276" s="154"/>
      <c r="C276" s="153" t="s">
        <v>1498</v>
      </c>
      <c r="D276" s="153" t="s">
        <v>1453</v>
      </c>
      <c r="E276" s="153" t="s">
        <v>1031</v>
      </c>
      <c r="F276" s="25" t="s">
        <v>1019</v>
      </c>
      <c r="G276" s="25">
        <v>2</v>
      </c>
      <c r="H276" s="27">
        <v>44317</v>
      </c>
      <c r="I276" s="27">
        <v>44317</v>
      </c>
      <c r="J276" s="158"/>
    </row>
    <row r="277" ht="15" customHeight="1" spans="1:10">
      <c r="A277" s="142">
        <v>270</v>
      </c>
      <c r="B277" s="154"/>
      <c r="C277" s="153" t="s">
        <v>1499</v>
      </c>
      <c r="D277" s="153" t="s">
        <v>1453</v>
      </c>
      <c r="E277" s="153" t="s">
        <v>1031</v>
      </c>
      <c r="F277" s="25" t="s">
        <v>1019</v>
      </c>
      <c r="G277" s="25">
        <v>2</v>
      </c>
      <c r="H277" s="27">
        <v>44317</v>
      </c>
      <c r="I277" s="27">
        <v>44317</v>
      </c>
      <c r="J277" s="158"/>
    </row>
    <row r="278" ht="15" customHeight="1" spans="1:10">
      <c r="A278" s="142">
        <v>271</v>
      </c>
      <c r="B278" s="154"/>
      <c r="C278" s="153" t="s">
        <v>1500</v>
      </c>
      <c r="D278" s="153" t="s">
        <v>1501</v>
      </c>
      <c r="E278" s="153" t="s">
        <v>1031</v>
      </c>
      <c r="F278" s="25" t="s">
        <v>1019</v>
      </c>
      <c r="G278" s="25">
        <v>2</v>
      </c>
      <c r="H278" s="27">
        <v>44317</v>
      </c>
      <c r="I278" s="27">
        <v>44317</v>
      </c>
      <c r="J278" s="158"/>
    </row>
    <row r="279" ht="15" customHeight="1" spans="1:10">
      <c r="A279" s="142">
        <v>272</v>
      </c>
      <c r="B279" s="154"/>
      <c r="C279" s="153" t="s">
        <v>1502</v>
      </c>
      <c r="D279" s="153" t="s">
        <v>1031</v>
      </c>
      <c r="E279" s="153" t="s">
        <v>1031</v>
      </c>
      <c r="F279" s="25" t="s">
        <v>1019</v>
      </c>
      <c r="G279" s="25">
        <v>6</v>
      </c>
      <c r="H279" s="27">
        <v>44317</v>
      </c>
      <c r="I279" s="27">
        <v>44317</v>
      </c>
      <c r="J279" s="158"/>
    </row>
    <row r="280" ht="15" customHeight="1" spans="1:10">
      <c r="A280" s="142">
        <v>273</v>
      </c>
      <c r="B280" s="154"/>
      <c r="C280" s="153" t="s">
        <v>1503</v>
      </c>
      <c r="D280" s="153" t="s">
        <v>1031</v>
      </c>
      <c r="E280" s="153" t="s">
        <v>1031</v>
      </c>
      <c r="F280" s="25" t="s">
        <v>1019</v>
      </c>
      <c r="G280" s="25">
        <v>3</v>
      </c>
      <c r="H280" s="27">
        <v>44317</v>
      </c>
      <c r="I280" s="27">
        <v>44317</v>
      </c>
      <c r="J280" s="158"/>
    </row>
    <row r="281" ht="15" customHeight="1" spans="1:10">
      <c r="A281" s="142">
        <v>274</v>
      </c>
      <c r="B281" s="154"/>
      <c r="C281" s="153" t="s">
        <v>478</v>
      </c>
      <c r="D281" s="153" t="s">
        <v>1031</v>
      </c>
      <c r="E281" s="153" t="s">
        <v>1031</v>
      </c>
      <c r="F281" s="25" t="s">
        <v>1019</v>
      </c>
      <c r="G281" s="25">
        <v>2</v>
      </c>
      <c r="H281" s="27">
        <v>44317</v>
      </c>
      <c r="I281" s="27">
        <v>44317</v>
      </c>
      <c r="J281" s="158"/>
    </row>
    <row r="282" ht="15" customHeight="1" spans="1:10">
      <c r="A282" s="142">
        <v>275</v>
      </c>
      <c r="B282" s="154"/>
      <c r="C282" s="153" t="s">
        <v>1504</v>
      </c>
      <c r="D282" s="153" t="s">
        <v>1031</v>
      </c>
      <c r="E282" s="153" t="s">
        <v>1031</v>
      </c>
      <c r="F282" s="25" t="s">
        <v>1019</v>
      </c>
      <c r="G282" s="25">
        <v>1</v>
      </c>
      <c r="H282" s="27">
        <v>44317</v>
      </c>
      <c r="I282" s="27">
        <v>44317</v>
      </c>
      <c r="J282" s="158"/>
    </row>
    <row r="283" ht="15" customHeight="1" spans="1:10">
      <c r="A283" s="142">
        <v>276</v>
      </c>
      <c r="B283" s="154"/>
      <c r="C283" s="153" t="s">
        <v>1505</v>
      </c>
      <c r="D283" s="153" t="s">
        <v>1031</v>
      </c>
      <c r="E283" s="153" t="s">
        <v>1031</v>
      </c>
      <c r="F283" s="25" t="s">
        <v>1019</v>
      </c>
      <c r="G283" s="25">
        <v>1</v>
      </c>
      <c r="H283" s="27">
        <v>44317</v>
      </c>
      <c r="I283" s="27">
        <v>44317</v>
      </c>
      <c r="J283" s="158"/>
    </row>
    <row r="284" ht="15" customHeight="1" spans="1:10">
      <c r="A284" s="142">
        <v>277</v>
      </c>
      <c r="B284" s="154"/>
      <c r="C284" s="153" t="s">
        <v>480</v>
      </c>
      <c r="D284" s="153" t="s">
        <v>1031</v>
      </c>
      <c r="E284" s="153" t="s">
        <v>1031</v>
      </c>
      <c r="F284" s="25" t="s">
        <v>1019</v>
      </c>
      <c r="G284" s="25">
        <v>2</v>
      </c>
      <c r="H284" s="27">
        <v>44317</v>
      </c>
      <c r="I284" s="27">
        <v>44317</v>
      </c>
      <c r="J284" s="158"/>
    </row>
    <row r="285" ht="15" customHeight="1" spans="1:10">
      <c r="A285" s="142">
        <v>278</v>
      </c>
      <c r="B285" s="154"/>
      <c r="C285" s="153" t="s">
        <v>1506</v>
      </c>
      <c r="D285" s="153" t="s">
        <v>1031</v>
      </c>
      <c r="E285" s="153" t="s">
        <v>1031</v>
      </c>
      <c r="F285" s="25" t="s">
        <v>1019</v>
      </c>
      <c r="G285" s="25">
        <v>1</v>
      </c>
      <c r="H285" s="27">
        <v>44317</v>
      </c>
      <c r="I285" s="27">
        <v>44317</v>
      </c>
      <c r="J285" s="158"/>
    </row>
    <row r="286" ht="15" customHeight="1" spans="1:10">
      <c r="A286" s="142">
        <v>279</v>
      </c>
      <c r="B286" s="154"/>
      <c r="C286" s="153" t="s">
        <v>481</v>
      </c>
      <c r="D286" s="153" t="s">
        <v>1031</v>
      </c>
      <c r="E286" s="153" t="s">
        <v>1031</v>
      </c>
      <c r="F286" s="25" t="s">
        <v>1019</v>
      </c>
      <c r="G286" s="25">
        <v>2</v>
      </c>
      <c r="H286" s="27">
        <v>44317</v>
      </c>
      <c r="I286" s="27">
        <v>44317</v>
      </c>
      <c r="J286" s="158"/>
    </row>
    <row r="287" ht="15" customHeight="1" spans="1:10">
      <c r="A287" s="142">
        <v>280</v>
      </c>
      <c r="B287" s="154"/>
      <c r="C287" s="153" t="s">
        <v>1507</v>
      </c>
      <c r="D287" s="153" t="s">
        <v>1031</v>
      </c>
      <c r="E287" s="153" t="s">
        <v>1031</v>
      </c>
      <c r="F287" s="25" t="s">
        <v>1019</v>
      </c>
      <c r="G287" s="25">
        <v>3</v>
      </c>
      <c r="H287" s="27">
        <v>44317</v>
      </c>
      <c r="I287" s="27">
        <v>44317</v>
      </c>
      <c r="J287" s="158"/>
    </row>
    <row r="288" ht="15" customHeight="1" spans="1:10">
      <c r="A288" s="142">
        <v>281</v>
      </c>
      <c r="B288" s="154"/>
      <c r="C288" s="153" t="s">
        <v>1508</v>
      </c>
      <c r="D288" s="153" t="s">
        <v>1031</v>
      </c>
      <c r="E288" s="153" t="s">
        <v>1031</v>
      </c>
      <c r="F288" s="25" t="s">
        <v>1019</v>
      </c>
      <c r="G288" s="25">
        <v>2</v>
      </c>
      <c r="H288" s="27">
        <v>44317</v>
      </c>
      <c r="I288" s="27">
        <v>44317</v>
      </c>
      <c r="J288" s="158"/>
    </row>
    <row r="289" ht="15" customHeight="1" spans="1:10">
      <c r="A289" s="142">
        <v>282</v>
      </c>
      <c r="B289" s="154"/>
      <c r="C289" s="153" t="s">
        <v>1509</v>
      </c>
      <c r="D289" s="153" t="s">
        <v>1031</v>
      </c>
      <c r="E289" s="153" t="s">
        <v>1031</v>
      </c>
      <c r="F289" s="25" t="s">
        <v>1019</v>
      </c>
      <c r="G289" s="25">
        <v>1</v>
      </c>
      <c r="H289" s="27">
        <v>44317</v>
      </c>
      <c r="I289" s="27">
        <v>44317</v>
      </c>
      <c r="J289" s="158"/>
    </row>
    <row r="290" ht="15" customHeight="1" spans="1:10">
      <c r="A290" s="142">
        <v>283</v>
      </c>
      <c r="B290" s="154"/>
      <c r="C290" s="153" t="s">
        <v>1510</v>
      </c>
      <c r="D290" s="153" t="s">
        <v>1031</v>
      </c>
      <c r="E290" s="153" t="s">
        <v>1031</v>
      </c>
      <c r="F290" s="25" t="s">
        <v>1019</v>
      </c>
      <c r="G290" s="25">
        <v>2</v>
      </c>
      <c r="H290" s="27">
        <v>44317</v>
      </c>
      <c r="I290" s="27">
        <v>44317</v>
      </c>
      <c r="J290" s="158"/>
    </row>
    <row r="291" ht="15" customHeight="1" spans="1:10">
      <c r="A291" s="142">
        <v>284</v>
      </c>
      <c r="B291" s="154"/>
      <c r="C291" s="153" t="s">
        <v>1510</v>
      </c>
      <c r="D291" s="153" t="s">
        <v>1031</v>
      </c>
      <c r="E291" s="153" t="s">
        <v>1031</v>
      </c>
      <c r="F291" s="25" t="s">
        <v>1019</v>
      </c>
      <c r="G291" s="25">
        <v>1</v>
      </c>
      <c r="H291" s="27">
        <v>44317</v>
      </c>
      <c r="I291" s="27">
        <v>44317</v>
      </c>
      <c r="J291" s="158"/>
    </row>
    <row r="292" ht="15" customHeight="1" spans="1:10">
      <c r="A292" s="142">
        <v>285</v>
      </c>
      <c r="B292" s="154"/>
      <c r="C292" s="153" t="s">
        <v>1511</v>
      </c>
      <c r="D292" s="153" t="s">
        <v>1031</v>
      </c>
      <c r="E292" s="153" t="s">
        <v>1031</v>
      </c>
      <c r="F292" s="25" t="s">
        <v>1019</v>
      </c>
      <c r="G292" s="25">
        <v>2</v>
      </c>
      <c r="H292" s="27">
        <v>44317</v>
      </c>
      <c r="I292" s="27">
        <v>44317</v>
      </c>
      <c r="J292" s="158"/>
    </row>
    <row r="293" ht="15" customHeight="1" spans="1:10">
      <c r="A293" s="142">
        <v>286</v>
      </c>
      <c r="B293" s="154"/>
      <c r="C293" s="153" t="s">
        <v>1512</v>
      </c>
      <c r="D293" s="153" t="s">
        <v>1031</v>
      </c>
      <c r="E293" s="153" t="s">
        <v>1031</v>
      </c>
      <c r="F293" s="25" t="s">
        <v>1019</v>
      </c>
      <c r="G293" s="25">
        <v>6</v>
      </c>
      <c r="H293" s="27">
        <v>44317</v>
      </c>
      <c r="I293" s="27">
        <v>44317</v>
      </c>
      <c r="J293" s="158"/>
    </row>
    <row r="294" ht="15" customHeight="1" spans="1:10">
      <c r="A294" s="142">
        <v>287</v>
      </c>
      <c r="B294" s="154"/>
      <c r="C294" s="153" t="s">
        <v>1513</v>
      </c>
      <c r="D294" s="153" t="s">
        <v>1031</v>
      </c>
      <c r="E294" s="153" t="s">
        <v>1031</v>
      </c>
      <c r="F294" s="25" t="s">
        <v>1019</v>
      </c>
      <c r="G294" s="25">
        <v>1</v>
      </c>
      <c r="H294" s="27">
        <v>44317</v>
      </c>
      <c r="I294" s="27">
        <v>44317</v>
      </c>
      <c r="J294" s="158"/>
    </row>
    <row r="295" ht="15" customHeight="1" spans="1:10">
      <c r="A295" s="142">
        <v>288</v>
      </c>
      <c r="B295" s="154"/>
      <c r="C295" s="153" t="s">
        <v>1514</v>
      </c>
      <c r="D295" s="153" t="s">
        <v>1031</v>
      </c>
      <c r="E295" s="153" t="s">
        <v>1031</v>
      </c>
      <c r="F295" s="25" t="s">
        <v>1019</v>
      </c>
      <c r="G295" s="25">
        <v>1</v>
      </c>
      <c r="H295" s="27">
        <v>44317</v>
      </c>
      <c r="I295" s="27">
        <v>44317</v>
      </c>
      <c r="J295" s="158"/>
    </row>
    <row r="296" ht="15" customHeight="1" spans="1:10">
      <c r="A296" s="142">
        <v>289</v>
      </c>
      <c r="B296" s="154"/>
      <c r="C296" s="153" t="s">
        <v>1515</v>
      </c>
      <c r="D296" s="153" t="s">
        <v>1031</v>
      </c>
      <c r="E296" s="153" t="s">
        <v>1031</v>
      </c>
      <c r="F296" s="25" t="s">
        <v>1019</v>
      </c>
      <c r="G296" s="25">
        <v>1</v>
      </c>
      <c r="H296" s="27">
        <v>44317</v>
      </c>
      <c r="I296" s="27">
        <v>44317</v>
      </c>
      <c r="J296" s="158"/>
    </row>
    <row r="297" ht="15" customHeight="1" spans="1:10">
      <c r="A297" s="142">
        <v>290</v>
      </c>
      <c r="B297" s="154"/>
      <c r="C297" s="153" t="s">
        <v>1516</v>
      </c>
      <c r="D297" s="153" t="s">
        <v>1031</v>
      </c>
      <c r="E297" s="153" t="s">
        <v>1031</v>
      </c>
      <c r="F297" s="25" t="s">
        <v>1019</v>
      </c>
      <c r="G297" s="25">
        <v>1</v>
      </c>
      <c r="H297" s="27">
        <v>44317</v>
      </c>
      <c r="I297" s="27">
        <v>44317</v>
      </c>
      <c r="J297" s="158"/>
    </row>
    <row r="298" ht="15" customHeight="1" spans="1:10">
      <c r="A298" s="142">
        <v>291</v>
      </c>
      <c r="B298" s="154"/>
      <c r="C298" s="153" t="s">
        <v>1517</v>
      </c>
      <c r="D298" s="153" t="s">
        <v>1031</v>
      </c>
      <c r="E298" s="153" t="s">
        <v>1031</v>
      </c>
      <c r="F298" s="25" t="s">
        <v>1019</v>
      </c>
      <c r="G298" s="25">
        <v>1</v>
      </c>
      <c r="H298" s="27">
        <v>44317</v>
      </c>
      <c r="I298" s="27">
        <v>44317</v>
      </c>
      <c r="J298" s="158"/>
    </row>
    <row r="299" ht="15" customHeight="1" spans="1:10">
      <c r="A299" s="142">
        <v>292</v>
      </c>
      <c r="B299" s="154"/>
      <c r="C299" s="153" t="s">
        <v>1518</v>
      </c>
      <c r="D299" s="153" t="s">
        <v>1031</v>
      </c>
      <c r="E299" s="153" t="s">
        <v>1031</v>
      </c>
      <c r="F299" s="25" t="s">
        <v>1019</v>
      </c>
      <c r="G299" s="25">
        <v>1</v>
      </c>
      <c r="H299" s="27">
        <v>44317</v>
      </c>
      <c r="I299" s="27">
        <v>44317</v>
      </c>
      <c r="J299" s="158"/>
    </row>
    <row r="300" ht="15" customHeight="1" spans="1:10">
      <c r="A300" s="142">
        <v>293</v>
      </c>
      <c r="B300" s="154"/>
      <c r="C300" s="153" t="s">
        <v>1519</v>
      </c>
      <c r="D300" s="153" t="s">
        <v>1031</v>
      </c>
      <c r="E300" s="153" t="s">
        <v>1031</v>
      </c>
      <c r="F300" s="25" t="s">
        <v>1019</v>
      </c>
      <c r="G300" s="25">
        <v>8</v>
      </c>
      <c r="H300" s="27">
        <v>44317</v>
      </c>
      <c r="I300" s="27">
        <v>44317</v>
      </c>
      <c r="J300" s="158"/>
    </row>
    <row r="301" ht="15" customHeight="1" spans="1:10">
      <c r="A301" s="142">
        <v>294</v>
      </c>
      <c r="B301" s="154"/>
      <c r="C301" s="153" t="s">
        <v>1520</v>
      </c>
      <c r="D301" s="153" t="s">
        <v>1031</v>
      </c>
      <c r="E301" s="153" t="s">
        <v>1031</v>
      </c>
      <c r="F301" s="25" t="s">
        <v>1019</v>
      </c>
      <c r="G301" s="25">
        <v>1</v>
      </c>
      <c r="H301" s="27">
        <v>44317</v>
      </c>
      <c r="I301" s="27">
        <v>44317</v>
      </c>
      <c r="J301" s="158"/>
    </row>
    <row r="302" ht="15" customHeight="1" spans="1:10">
      <c r="A302" s="142">
        <v>295</v>
      </c>
      <c r="B302" s="154"/>
      <c r="C302" s="153" t="s">
        <v>1521</v>
      </c>
      <c r="D302" s="153" t="s">
        <v>1031</v>
      </c>
      <c r="E302" s="153" t="s">
        <v>1031</v>
      </c>
      <c r="F302" s="25" t="s">
        <v>1019</v>
      </c>
      <c r="G302" s="25">
        <v>1</v>
      </c>
      <c r="H302" s="27">
        <v>44317</v>
      </c>
      <c r="I302" s="27">
        <v>44317</v>
      </c>
      <c r="J302" s="158"/>
    </row>
    <row r="303" ht="15" customHeight="1" spans="1:10">
      <c r="A303" s="142">
        <v>296</v>
      </c>
      <c r="B303" s="154"/>
      <c r="C303" s="153" t="s">
        <v>1522</v>
      </c>
      <c r="D303" s="153" t="s">
        <v>1031</v>
      </c>
      <c r="E303" s="153" t="s">
        <v>1031</v>
      </c>
      <c r="F303" s="25" t="s">
        <v>1019</v>
      </c>
      <c r="G303" s="25">
        <v>1</v>
      </c>
      <c r="H303" s="27">
        <v>44317</v>
      </c>
      <c r="I303" s="27">
        <v>44317</v>
      </c>
      <c r="J303" s="158"/>
    </row>
    <row r="304" ht="15" customHeight="1" spans="1:10">
      <c r="A304" s="142">
        <v>297</v>
      </c>
      <c r="B304" s="154"/>
      <c r="C304" s="153" t="s">
        <v>1523</v>
      </c>
      <c r="D304" s="153" t="s">
        <v>1031</v>
      </c>
      <c r="E304" s="153" t="s">
        <v>1031</v>
      </c>
      <c r="F304" s="25" t="s">
        <v>1019</v>
      </c>
      <c r="G304" s="25">
        <v>1</v>
      </c>
      <c r="H304" s="27">
        <v>44317</v>
      </c>
      <c r="I304" s="27">
        <v>44317</v>
      </c>
      <c r="J304" s="158"/>
    </row>
    <row r="305" ht="15" customHeight="1" spans="1:10">
      <c r="A305" s="142">
        <v>298</v>
      </c>
      <c r="B305" s="154"/>
      <c r="C305" s="153" t="s">
        <v>1523</v>
      </c>
      <c r="D305" s="153" t="s">
        <v>1031</v>
      </c>
      <c r="E305" s="153" t="s">
        <v>1031</v>
      </c>
      <c r="F305" s="25" t="s">
        <v>1019</v>
      </c>
      <c r="G305" s="25">
        <v>1</v>
      </c>
      <c r="H305" s="27">
        <v>44317</v>
      </c>
      <c r="I305" s="27">
        <v>44317</v>
      </c>
      <c r="J305" s="158"/>
    </row>
    <row r="306" ht="15" customHeight="1" spans="1:10">
      <c r="A306" s="142">
        <v>299</v>
      </c>
      <c r="B306" s="154"/>
      <c r="C306" s="153" t="s">
        <v>1524</v>
      </c>
      <c r="D306" s="153" t="s">
        <v>1031</v>
      </c>
      <c r="E306" s="153" t="s">
        <v>1031</v>
      </c>
      <c r="F306" s="25" t="s">
        <v>1019</v>
      </c>
      <c r="G306" s="25">
        <v>1</v>
      </c>
      <c r="H306" s="27">
        <v>44317</v>
      </c>
      <c r="I306" s="27">
        <v>44317</v>
      </c>
      <c r="J306" s="158"/>
    </row>
    <row r="307" ht="15" customHeight="1" spans="1:10">
      <c r="A307" s="142">
        <v>300</v>
      </c>
      <c r="B307" s="154"/>
      <c r="C307" s="153" t="s">
        <v>1525</v>
      </c>
      <c r="D307" s="153" t="s">
        <v>1031</v>
      </c>
      <c r="E307" s="153" t="s">
        <v>1031</v>
      </c>
      <c r="F307" s="25" t="s">
        <v>1019</v>
      </c>
      <c r="G307" s="25">
        <v>1</v>
      </c>
      <c r="H307" s="27">
        <v>44317</v>
      </c>
      <c r="I307" s="27">
        <v>44317</v>
      </c>
      <c r="J307" s="158"/>
    </row>
    <row r="308" ht="15" customHeight="1" spans="1:10">
      <c r="A308" s="142">
        <v>301</v>
      </c>
      <c r="B308" s="154"/>
      <c r="C308" s="153" t="s">
        <v>1526</v>
      </c>
      <c r="D308" s="153" t="s">
        <v>1031</v>
      </c>
      <c r="E308" s="153" t="s">
        <v>1031</v>
      </c>
      <c r="F308" s="25" t="s">
        <v>1019</v>
      </c>
      <c r="G308" s="25">
        <v>2</v>
      </c>
      <c r="H308" s="27">
        <v>44317</v>
      </c>
      <c r="I308" s="27">
        <v>44317</v>
      </c>
      <c r="J308" s="158"/>
    </row>
    <row r="309" ht="15" customHeight="1" spans="1:10">
      <c r="A309" s="142">
        <v>302</v>
      </c>
      <c r="B309" s="154"/>
      <c r="C309" s="153" t="s">
        <v>1527</v>
      </c>
      <c r="D309" s="153" t="s">
        <v>1031</v>
      </c>
      <c r="E309" s="153" t="s">
        <v>1031</v>
      </c>
      <c r="F309" s="25" t="s">
        <v>1019</v>
      </c>
      <c r="G309" s="25">
        <v>1</v>
      </c>
      <c r="H309" s="27">
        <v>44317</v>
      </c>
      <c r="I309" s="27">
        <v>44317</v>
      </c>
      <c r="J309" s="158"/>
    </row>
    <row r="310" ht="15" customHeight="1" spans="1:10">
      <c r="A310" s="142">
        <v>303</v>
      </c>
      <c r="B310" s="154"/>
      <c r="C310" s="153" t="s">
        <v>1528</v>
      </c>
      <c r="D310" s="153" t="s">
        <v>1031</v>
      </c>
      <c r="E310" s="153" t="s">
        <v>1031</v>
      </c>
      <c r="F310" s="25" t="s">
        <v>1019</v>
      </c>
      <c r="G310" s="25">
        <v>1</v>
      </c>
      <c r="H310" s="27">
        <v>44317</v>
      </c>
      <c r="I310" s="27">
        <v>44317</v>
      </c>
      <c r="J310" s="158"/>
    </row>
    <row r="311" ht="15" customHeight="1" spans="1:10">
      <c r="A311" s="142">
        <v>304</v>
      </c>
      <c r="B311" s="154"/>
      <c r="C311" s="153" t="s">
        <v>1529</v>
      </c>
      <c r="D311" s="153" t="s">
        <v>1031</v>
      </c>
      <c r="E311" s="153" t="s">
        <v>1031</v>
      </c>
      <c r="F311" s="25" t="s">
        <v>1019</v>
      </c>
      <c r="G311" s="25">
        <v>8</v>
      </c>
      <c r="H311" s="27">
        <v>44317</v>
      </c>
      <c r="I311" s="27">
        <v>44317</v>
      </c>
      <c r="J311" s="158"/>
    </row>
    <row r="312" ht="15" customHeight="1" spans="1:10">
      <c r="A312" s="142">
        <v>305</v>
      </c>
      <c r="B312" s="154"/>
      <c r="C312" s="153" t="s">
        <v>1530</v>
      </c>
      <c r="D312" s="153" t="s">
        <v>1031</v>
      </c>
      <c r="E312" s="153" t="s">
        <v>1031</v>
      </c>
      <c r="F312" s="25" t="s">
        <v>1019</v>
      </c>
      <c r="G312" s="25">
        <v>1</v>
      </c>
      <c r="H312" s="27">
        <v>44317</v>
      </c>
      <c r="I312" s="27">
        <v>44317</v>
      </c>
      <c r="J312" s="158"/>
    </row>
    <row r="313" ht="15" customHeight="1" spans="1:10">
      <c r="A313" s="142">
        <v>306</v>
      </c>
      <c r="B313" s="154"/>
      <c r="C313" s="153" t="s">
        <v>1531</v>
      </c>
      <c r="D313" s="153" t="s">
        <v>1031</v>
      </c>
      <c r="E313" s="153" t="s">
        <v>1031</v>
      </c>
      <c r="F313" s="25" t="s">
        <v>1019</v>
      </c>
      <c r="G313" s="25">
        <v>6</v>
      </c>
      <c r="H313" s="27">
        <v>44317</v>
      </c>
      <c r="I313" s="27">
        <v>44317</v>
      </c>
      <c r="J313" s="158"/>
    </row>
    <row r="314" ht="15" customHeight="1" spans="1:10">
      <c r="A314" s="142">
        <v>307</v>
      </c>
      <c r="B314" s="154"/>
      <c r="C314" s="153" t="s">
        <v>1502</v>
      </c>
      <c r="D314" s="153" t="s">
        <v>1532</v>
      </c>
      <c r="E314" s="153" t="s">
        <v>1031</v>
      </c>
      <c r="F314" s="25" t="s">
        <v>1019</v>
      </c>
      <c r="G314" s="25">
        <v>5</v>
      </c>
      <c r="H314" s="27">
        <v>44317</v>
      </c>
      <c r="I314" s="27">
        <v>44317</v>
      </c>
      <c r="J314" s="158"/>
    </row>
    <row r="315" ht="15" customHeight="1" spans="1:10">
      <c r="A315" s="142">
        <v>308</v>
      </c>
      <c r="B315" s="154"/>
      <c r="C315" s="153" t="s">
        <v>1502</v>
      </c>
      <c r="D315" s="153"/>
      <c r="E315" s="153" t="s">
        <v>1533</v>
      </c>
      <c r="F315" s="25" t="s">
        <v>1019</v>
      </c>
      <c r="G315" s="25">
        <v>7</v>
      </c>
      <c r="H315" s="27">
        <v>44317</v>
      </c>
      <c r="I315" s="27">
        <v>44317</v>
      </c>
      <c r="J315" s="158"/>
    </row>
    <row r="316" ht="15" customHeight="1" spans="1:10">
      <c r="A316" s="142">
        <v>309</v>
      </c>
      <c r="B316" s="154"/>
      <c r="C316" s="153" t="s">
        <v>1534</v>
      </c>
      <c r="D316" s="153" t="s">
        <v>1535</v>
      </c>
      <c r="E316" s="153" t="s">
        <v>1031</v>
      </c>
      <c r="F316" s="25" t="s">
        <v>1019</v>
      </c>
      <c r="G316" s="25">
        <v>4</v>
      </c>
      <c r="H316" s="27">
        <v>44317</v>
      </c>
      <c r="I316" s="27">
        <v>44317</v>
      </c>
      <c r="J316" s="158"/>
    </row>
    <row r="317" ht="15" customHeight="1" spans="1:10">
      <c r="A317" s="142">
        <v>310</v>
      </c>
      <c r="B317" s="154"/>
      <c r="C317" s="153" t="s">
        <v>478</v>
      </c>
      <c r="D317" s="153" t="s">
        <v>1490</v>
      </c>
      <c r="E317" s="153" t="s">
        <v>1533</v>
      </c>
      <c r="F317" s="25" t="s">
        <v>1019</v>
      </c>
      <c r="G317" s="25">
        <v>3</v>
      </c>
      <c r="H317" s="27">
        <v>44317</v>
      </c>
      <c r="I317" s="27">
        <v>44317</v>
      </c>
      <c r="J317" s="158"/>
    </row>
    <row r="318" ht="15" customHeight="1" spans="1:13">
      <c r="A318" s="142">
        <v>311</v>
      </c>
      <c r="B318" s="154"/>
      <c r="C318" s="153" t="s">
        <v>479</v>
      </c>
      <c r="D318" s="153" t="s">
        <v>1535</v>
      </c>
      <c r="E318" s="153" t="s">
        <v>1031</v>
      </c>
      <c r="F318" s="25" t="s">
        <v>1019</v>
      </c>
      <c r="G318" s="25">
        <v>2</v>
      </c>
      <c r="H318" s="27">
        <v>44317</v>
      </c>
      <c r="I318" s="27">
        <v>44317</v>
      </c>
      <c r="J318" s="158"/>
      <c r="M318" s="15">
        <v>32</v>
      </c>
    </row>
    <row r="319" ht="15" customHeight="1" spans="1:10">
      <c r="A319" s="142">
        <v>312</v>
      </c>
      <c r="B319" s="154"/>
      <c r="C319" s="153" t="s">
        <v>479</v>
      </c>
      <c r="D319" s="153" t="s">
        <v>1535</v>
      </c>
      <c r="E319" s="153" t="s">
        <v>1533</v>
      </c>
      <c r="F319" s="25" t="s">
        <v>1019</v>
      </c>
      <c r="G319" s="25">
        <v>3</v>
      </c>
      <c r="H319" s="27">
        <v>44317</v>
      </c>
      <c r="I319" s="27">
        <v>44317</v>
      </c>
      <c r="J319" s="158"/>
    </row>
    <row r="320" ht="15" customHeight="1" spans="1:10">
      <c r="A320" s="142">
        <v>313</v>
      </c>
      <c r="B320" s="154"/>
      <c r="C320" s="153" t="s">
        <v>480</v>
      </c>
      <c r="D320" s="153" t="s">
        <v>1490</v>
      </c>
      <c r="E320" s="153" t="s">
        <v>1031</v>
      </c>
      <c r="F320" s="25" t="s">
        <v>1019</v>
      </c>
      <c r="G320" s="25">
        <v>4</v>
      </c>
      <c r="H320" s="27">
        <v>44317</v>
      </c>
      <c r="I320" s="27">
        <v>44317</v>
      </c>
      <c r="J320" s="158"/>
    </row>
    <row r="321" ht="15" customHeight="1" spans="1:10">
      <c r="A321" s="142">
        <v>314</v>
      </c>
      <c r="B321" s="154"/>
      <c r="C321" s="153" t="s">
        <v>1506</v>
      </c>
      <c r="D321" s="153" t="s">
        <v>1535</v>
      </c>
      <c r="E321" s="153" t="s">
        <v>1031</v>
      </c>
      <c r="F321" s="25" t="s">
        <v>1019</v>
      </c>
      <c r="G321" s="25">
        <v>2</v>
      </c>
      <c r="H321" s="27">
        <v>44317</v>
      </c>
      <c r="I321" s="27">
        <v>44317</v>
      </c>
      <c r="J321" s="158"/>
    </row>
    <row r="322" ht="15" customHeight="1" spans="1:10">
      <c r="A322" s="142">
        <v>315</v>
      </c>
      <c r="B322" s="154"/>
      <c r="C322" s="153" t="s">
        <v>481</v>
      </c>
      <c r="D322" s="153" t="s">
        <v>1536</v>
      </c>
      <c r="E322" s="153" t="s">
        <v>1031</v>
      </c>
      <c r="F322" s="25" t="s">
        <v>1019</v>
      </c>
      <c r="G322" s="25">
        <v>3</v>
      </c>
      <c r="H322" s="27">
        <v>44317</v>
      </c>
      <c r="I322" s="27">
        <v>44317</v>
      </c>
      <c r="J322" s="158"/>
    </row>
    <row r="323" ht="15" customHeight="1" spans="1:10">
      <c r="A323" s="142">
        <v>316</v>
      </c>
      <c r="B323" s="154"/>
      <c r="C323" s="153" t="s">
        <v>1507</v>
      </c>
      <c r="D323" s="153" t="s">
        <v>1490</v>
      </c>
      <c r="E323" s="153" t="s">
        <v>1533</v>
      </c>
      <c r="F323" s="25" t="s">
        <v>1019</v>
      </c>
      <c r="G323" s="25">
        <v>3</v>
      </c>
      <c r="H323" s="27">
        <v>44317</v>
      </c>
      <c r="I323" s="27">
        <v>44317</v>
      </c>
      <c r="J323" s="158"/>
    </row>
    <row r="324" ht="15" customHeight="1" spans="1:10">
      <c r="A324" s="142">
        <v>317</v>
      </c>
      <c r="B324" s="154"/>
      <c r="C324" s="153" t="s">
        <v>1508</v>
      </c>
      <c r="D324" s="153" t="s">
        <v>1536</v>
      </c>
      <c r="E324" s="153" t="s">
        <v>1031</v>
      </c>
      <c r="F324" s="25" t="s">
        <v>1019</v>
      </c>
      <c r="G324" s="25">
        <v>3</v>
      </c>
      <c r="H324" s="27">
        <v>44317</v>
      </c>
      <c r="I324" s="27">
        <v>44317</v>
      </c>
      <c r="J324" s="158"/>
    </row>
    <row r="325" ht="15" customHeight="1" spans="1:10">
      <c r="A325" s="142">
        <v>318</v>
      </c>
      <c r="B325" s="154"/>
      <c r="C325" s="153" t="s">
        <v>1509</v>
      </c>
      <c r="D325" s="153" t="s">
        <v>1537</v>
      </c>
      <c r="E325" s="153" t="s">
        <v>1533</v>
      </c>
      <c r="F325" s="25" t="s">
        <v>1019</v>
      </c>
      <c r="G325" s="25">
        <v>2</v>
      </c>
      <c r="H325" s="27">
        <v>44317</v>
      </c>
      <c r="I325" s="27">
        <v>44317</v>
      </c>
      <c r="J325" s="158"/>
    </row>
    <row r="326" ht="15" customHeight="1" spans="1:10">
      <c r="A326" s="142">
        <v>319</v>
      </c>
      <c r="B326" s="154"/>
      <c r="C326" s="153" t="s">
        <v>1510</v>
      </c>
      <c r="D326" s="153" t="s">
        <v>1532</v>
      </c>
      <c r="E326" s="153" t="s">
        <v>1031</v>
      </c>
      <c r="F326" s="25" t="s">
        <v>1019</v>
      </c>
      <c r="G326" s="25">
        <v>3</v>
      </c>
      <c r="H326" s="27">
        <v>44317</v>
      </c>
      <c r="I326" s="27">
        <v>44317</v>
      </c>
      <c r="J326" s="158"/>
    </row>
    <row r="327" ht="15" customHeight="1" spans="1:10">
      <c r="A327" s="142">
        <v>320</v>
      </c>
      <c r="B327" s="154"/>
      <c r="C327" s="153" t="s">
        <v>1510</v>
      </c>
      <c r="D327" s="153" t="s">
        <v>1532</v>
      </c>
      <c r="E327" s="153" t="s">
        <v>1031</v>
      </c>
      <c r="F327" s="25" t="s">
        <v>1019</v>
      </c>
      <c r="G327" s="25">
        <v>2</v>
      </c>
      <c r="H327" s="27">
        <v>44317</v>
      </c>
      <c r="I327" s="27">
        <v>44317</v>
      </c>
      <c r="J327" s="158"/>
    </row>
    <row r="328" ht="15" customHeight="1" spans="1:10">
      <c r="A328" s="142">
        <v>321</v>
      </c>
      <c r="B328" s="154"/>
      <c r="C328" s="153" t="s">
        <v>1511</v>
      </c>
      <c r="D328" s="153" t="s">
        <v>1490</v>
      </c>
      <c r="E328" s="153" t="s">
        <v>1533</v>
      </c>
      <c r="F328" s="25" t="s">
        <v>1019</v>
      </c>
      <c r="G328" s="25">
        <v>3</v>
      </c>
      <c r="H328" s="27">
        <v>44317</v>
      </c>
      <c r="I328" s="27">
        <v>44317</v>
      </c>
      <c r="J328" s="158"/>
    </row>
    <row r="329" ht="15" customHeight="1" spans="1:10">
      <c r="A329" s="142">
        <v>322</v>
      </c>
      <c r="B329" s="154"/>
      <c r="C329" s="153" t="s">
        <v>1512</v>
      </c>
      <c r="D329" s="153" t="s">
        <v>1538</v>
      </c>
      <c r="E329" s="153" t="s">
        <v>1533</v>
      </c>
      <c r="F329" s="25" t="s">
        <v>1019</v>
      </c>
      <c r="G329" s="25">
        <v>8</v>
      </c>
      <c r="H329" s="27">
        <v>44317</v>
      </c>
      <c r="I329" s="27">
        <v>44317</v>
      </c>
      <c r="J329" s="158"/>
    </row>
    <row r="330" ht="15" customHeight="1" spans="1:10">
      <c r="A330" s="142">
        <v>323</v>
      </c>
      <c r="B330" s="154"/>
      <c r="C330" s="153" t="s">
        <v>1513</v>
      </c>
      <c r="D330" s="153" t="s">
        <v>1535</v>
      </c>
      <c r="E330" s="153" t="s">
        <v>1533</v>
      </c>
      <c r="F330" s="25" t="s">
        <v>1019</v>
      </c>
      <c r="G330" s="25">
        <v>1</v>
      </c>
      <c r="H330" s="27">
        <v>44317</v>
      </c>
      <c r="I330" s="27">
        <v>44317</v>
      </c>
      <c r="J330" s="158"/>
    </row>
    <row r="331" ht="15" customHeight="1" spans="1:10">
      <c r="A331" s="142">
        <v>324</v>
      </c>
      <c r="B331" s="154"/>
      <c r="C331" s="153" t="s">
        <v>1514</v>
      </c>
      <c r="D331" s="153" t="s">
        <v>1490</v>
      </c>
      <c r="E331" s="153" t="s">
        <v>1533</v>
      </c>
      <c r="F331" s="25" t="s">
        <v>1019</v>
      </c>
      <c r="G331" s="25">
        <v>1</v>
      </c>
      <c r="H331" s="27">
        <v>44317</v>
      </c>
      <c r="I331" s="27">
        <v>44317</v>
      </c>
      <c r="J331" s="158"/>
    </row>
    <row r="332" ht="15" customHeight="1" spans="1:10">
      <c r="A332" s="142">
        <v>325</v>
      </c>
      <c r="B332" s="154"/>
      <c r="C332" s="153" t="s">
        <v>1515</v>
      </c>
      <c r="D332" s="153" t="s">
        <v>1539</v>
      </c>
      <c r="E332" s="153" t="s">
        <v>1533</v>
      </c>
      <c r="F332" s="25" t="s">
        <v>1019</v>
      </c>
      <c r="G332" s="25">
        <v>1</v>
      </c>
      <c r="H332" s="27">
        <v>44317</v>
      </c>
      <c r="I332" s="27">
        <v>44317</v>
      </c>
      <c r="J332" s="158"/>
    </row>
    <row r="333" ht="15" customHeight="1" spans="1:10">
      <c r="A333" s="142">
        <v>326</v>
      </c>
      <c r="B333" s="154"/>
      <c r="C333" s="153" t="s">
        <v>1520</v>
      </c>
      <c r="D333" s="153" t="s">
        <v>1535</v>
      </c>
      <c r="E333" s="153" t="s">
        <v>1533</v>
      </c>
      <c r="F333" s="25" t="s">
        <v>1019</v>
      </c>
      <c r="G333" s="25">
        <v>1</v>
      </c>
      <c r="H333" s="27">
        <v>44317</v>
      </c>
      <c r="I333" s="27">
        <v>44317</v>
      </c>
      <c r="J333" s="158"/>
    </row>
    <row r="334" ht="15" customHeight="1" spans="1:10">
      <c r="A334" s="142">
        <v>327</v>
      </c>
      <c r="B334" s="154"/>
      <c r="C334" s="153" t="s">
        <v>1516</v>
      </c>
      <c r="D334" s="153" t="s">
        <v>1031</v>
      </c>
      <c r="E334" s="153" t="s">
        <v>1031</v>
      </c>
      <c r="F334" s="25" t="s">
        <v>1019</v>
      </c>
      <c r="G334" s="25">
        <v>1</v>
      </c>
      <c r="H334" s="27">
        <v>44317</v>
      </c>
      <c r="I334" s="27">
        <v>44317</v>
      </c>
      <c r="J334" s="158"/>
    </row>
    <row r="335" ht="15" customHeight="1" spans="1:10">
      <c r="A335" s="142">
        <v>328</v>
      </c>
      <c r="B335" s="154"/>
      <c r="C335" s="153" t="s">
        <v>1517</v>
      </c>
      <c r="D335" s="153" t="s">
        <v>1031</v>
      </c>
      <c r="E335" s="153" t="s">
        <v>1533</v>
      </c>
      <c r="F335" s="25" t="s">
        <v>1019</v>
      </c>
      <c r="G335" s="25">
        <v>1</v>
      </c>
      <c r="H335" s="27">
        <v>44317</v>
      </c>
      <c r="I335" s="27">
        <v>44317</v>
      </c>
      <c r="J335" s="158"/>
    </row>
    <row r="336" ht="15" customHeight="1" spans="1:10">
      <c r="A336" s="142">
        <v>329</v>
      </c>
      <c r="B336" s="154"/>
      <c r="C336" s="153" t="s">
        <v>1540</v>
      </c>
      <c r="D336" s="153" t="s">
        <v>1031</v>
      </c>
      <c r="E336" s="153" t="s">
        <v>1533</v>
      </c>
      <c r="F336" s="25" t="s">
        <v>1019</v>
      </c>
      <c r="G336" s="25">
        <v>1</v>
      </c>
      <c r="H336" s="27">
        <v>44317</v>
      </c>
      <c r="I336" s="27">
        <v>44317</v>
      </c>
      <c r="J336" s="158"/>
    </row>
    <row r="337" ht="15" customHeight="1" spans="1:10">
      <c r="A337" s="142">
        <v>330</v>
      </c>
      <c r="B337" s="154"/>
      <c r="C337" s="153" t="s">
        <v>1519</v>
      </c>
      <c r="D337" s="153" t="s">
        <v>1031</v>
      </c>
      <c r="E337" s="153" t="s">
        <v>1541</v>
      </c>
      <c r="F337" s="25" t="s">
        <v>1019</v>
      </c>
      <c r="G337" s="25">
        <v>8</v>
      </c>
      <c r="H337" s="27">
        <v>44317</v>
      </c>
      <c r="I337" s="27">
        <v>44317</v>
      </c>
      <c r="J337" s="158"/>
    </row>
    <row r="338" ht="15" customHeight="1" spans="1:10">
      <c r="A338" s="142">
        <v>331</v>
      </c>
      <c r="B338" s="154"/>
      <c r="C338" s="153" t="s">
        <v>1542</v>
      </c>
      <c r="D338" s="153" t="s">
        <v>1031</v>
      </c>
      <c r="E338" s="153" t="s">
        <v>1541</v>
      </c>
      <c r="F338" s="25" t="s">
        <v>1019</v>
      </c>
      <c r="G338" s="25">
        <v>1</v>
      </c>
      <c r="H338" s="27">
        <v>44317</v>
      </c>
      <c r="I338" s="27">
        <v>44317</v>
      </c>
      <c r="J338" s="158"/>
    </row>
    <row r="339" ht="15" customHeight="1" spans="1:14">
      <c r="A339" s="142">
        <v>332</v>
      </c>
      <c r="B339" s="154"/>
      <c r="C339" s="153" t="s">
        <v>1542</v>
      </c>
      <c r="D339" s="153" t="s">
        <v>1031</v>
      </c>
      <c r="E339" s="153" t="s">
        <v>1031</v>
      </c>
      <c r="F339" s="25" t="s">
        <v>1019</v>
      </c>
      <c r="G339" s="25">
        <v>1</v>
      </c>
      <c r="H339" s="27">
        <v>44317</v>
      </c>
      <c r="I339" s="27">
        <v>44317</v>
      </c>
      <c r="J339" s="158"/>
      <c r="N339" s="15">
        <f>410-342</f>
        <v>68</v>
      </c>
    </row>
    <row r="340" ht="15" customHeight="1" spans="1:10">
      <c r="A340" s="142">
        <v>333</v>
      </c>
      <c r="B340" s="154"/>
      <c r="C340" s="153" t="s">
        <v>1521</v>
      </c>
      <c r="D340" s="153" t="s">
        <v>1031</v>
      </c>
      <c r="E340" s="153" t="s">
        <v>1031</v>
      </c>
      <c r="F340" s="25" t="s">
        <v>1019</v>
      </c>
      <c r="G340" s="25">
        <v>1</v>
      </c>
      <c r="H340" s="27">
        <v>44317</v>
      </c>
      <c r="I340" s="27">
        <v>44317</v>
      </c>
      <c r="J340" s="158"/>
    </row>
    <row r="341" ht="15" customHeight="1" spans="1:10">
      <c r="A341" s="142">
        <v>334</v>
      </c>
      <c r="B341" s="154"/>
      <c r="C341" s="153" t="s">
        <v>1522</v>
      </c>
      <c r="D341" s="153" t="s">
        <v>1031</v>
      </c>
      <c r="E341" s="153" t="s">
        <v>1543</v>
      </c>
      <c r="F341" s="25" t="s">
        <v>1019</v>
      </c>
      <c r="G341" s="25">
        <v>1</v>
      </c>
      <c r="H341" s="27">
        <v>44317</v>
      </c>
      <c r="I341" s="27">
        <v>44317</v>
      </c>
      <c r="J341" s="158"/>
    </row>
    <row r="342" ht="15" customHeight="1" spans="1:10">
      <c r="A342" s="142">
        <v>335</v>
      </c>
      <c r="B342" s="154"/>
      <c r="C342" s="153" t="s">
        <v>1544</v>
      </c>
      <c r="D342" s="153" t="s">
        <v>1031</v>
      </c>
      <c r="E342" s="153" t="s">
        <v>1543</v>
      </c>
      <c r="F342" s="25" t="s">
        <v>1019</v>
      </c>
      <c r="G342" s="25">
        <v>1</v>
      </c>
      <c r="H342" s="27">
        <v>44317</v>
      </c>
      <c r="I342" s="27">
        <v>44317</v>
      </c>
      <c r="J342" s="158"/>
    </row>
    <row r="343" ht="15" customHeight="1" spans="1:10">
      <c r="A343" s="142">
        <v>336</v>
      </c>
      <c r="B343" s="154"/>
      <c r="C343" s="153" t="s">
        <v>1544</v>
      </c>
      <c r="D343" s="153" t="s">
        <v>1031</v>
      </c>
      <c r="E343" s="153" t="s">
        <v>1543</v>
      </c>
      <c r="F343" s="25" t="s">
        <v>1019</v>
      </c>
      <c r="G343" s="25">
        <v>1</v>
      </c>
      <c r="H343" s="27">
        <v>44317</v>
      </c>
      <c r="I343" s="27">
        <v>44317</v>
      </c>
      <c r="J343" s="158"/>
    </row>
    <row r="344" ht="15" customHeight="1" spans="1:10">
      <c r="A344" s="142">
        <v>337</v>
      </c>
      <c r="B344" s="154"/>
      <c r="C344" s="153" t="s">
        <v>1545</v>
      </c>
      <c r="D344" s="153" t="s">
        <v>1031</v>
      </c>
      <c r="E344" s="153" t="s">
        <v>1543</v>
      </c>
      <c r="F344" s="25" t="s">
        <v>1019</v>
      </c>
      <c r="G344" s="25">
        <v>1</v>
      </c>
      <c r="H344" s="27">
        <v>44317</v>
      </c>
      <c r="I344" s="27">
        <v>44317</v>
      </c>
      <c r="J344" s="158"/>
    </row>
    <row r="345" ht="15" customHeight="1" spans="1:10">
      <c r="A345" s="142">
        <v>338</v>
      </c>
      <c r="B345" s="154"/>
      <c r="C345" s="153" t="s">
        <v>1546</v>
      </c>
      <c r="D345" s="153" t="s">
        <v>1031</v>
      </c>
      <c r="E345" s="153" t="s">
        <v>1543</v>
      </c>
      <c r="F345" s="25" t="s">
        <v>1019</v>
      </c>
      <c r="G345" s="25">
        <v>1</v>
      </c>
      <c r="H345" s="27">
        <v>44317</v>
      </c>
      <c r="I345" s="27">
        <v>44317</v>
      </c>
      <c r="J345" s="158"/>
    </row>
    <row r="346" ht="15" customHeight="1" spans="1:10">
      <c r="A346" s="142">
        <v>339</v>
      </c>
      <c r="B346" s="154"/>
      <c r="C346" s="153" t="s">
        <v>1527</v>
      </c>
      <c r="D346" s="153" t="s">
        <v>1490</v>
      </c>
      <c r="E346" s="153" t="s">
        <v>1547</v>
      </c>
      <c r="F346" s="25" t="s">
        <v>1019</v>
      </c>
      <c r="G346" s="25">
        <v>1</v>
      </c>
      <c r="H346" s="27">
        <v>44317</v>
      </c>
      <c r="I346" s="27">
        <v>44317</v>
      </c>
      <c r="J346" s="158"/>
    </row>
    <row r="347" ht="15" customHeight="1" spans="1:13">
      <c r="A347" s="142">
        <v>340</v>
      </c>
      <c r="B347" s="154"/>
      <c r="C347" s="153" t="s">
        <v>1528</v>
      </c>
      <c r="D347" s="153" t="s">
        <v>1548</v>
      </c>
      <c r="E347" s="153" t="s">
        <v>1543</v>
      </c>
      <c r="F347" s="25" t="s">
        <v>1019</v>
      </c>
      <c r="G347" s="25">
        <v>1</v>
      </c>
      <c r="H347" s="27">
        <v>44317</v>
      </c>
      <c r="I347" s="27">
        <v>44317</v>
      </c>
      <c r="J347" s="158"/>
      <c r="M347" s="15">
        <v>68</v>
      </c>
    </row>
    <row r="348" ht="15" customHeight="1" spans="1:10">
      <c r="A348" s="142">
        <v>341</v>
      </c>
      <c r="B348" s="154"/>
      <c r="C348" s="153" t="s">
        <v>1529</v>
      </c>
      <c r="D348" s="153" t="s">
        <v>1549</v>
      </c>
      <c r="E348" s="153" t="s">
        <v>1543</v>
      </c>
      <c r="F348" s="25" t="s">
        <v>1019</v>
      </c>
      <c r="G348" s="25">
        <v>12</v>
      </c>
      <c r="H348" s="27">
        <v>44317</v>
      </c>
      <c r="I348" s="27">
        <v>44317</v>
      </c>
      <c r="J348" s="158"/>
    </row>
    <row r="349" ht="15" customHeight="1" spans="1:10">
      <c r="A349" s="142">
        <v>342</v>
      </c>
      <c r="B349" s="154"/>
      <c r="C349" s="153" t="s">
        <v>1550</v>
      </c>
      <c r="D349" s="153" t="s">
        <v>1031</v>
      </c>
      <c r="E349" s="153" t="s">
        <v>1031</v>
      </c>
      <c r="F349" s="153" t="s">
        <v>1019</v>
      </c>
      <c r="G349" s="153">
        <v>6</v>
      </c>
      <c r="H349" s="27">
        <v>44317</v>
      </c>
      <c r="I349" s="27">
        <v>44317</v>
      </c>
      <c r="J349" s="158"/>
    </row>
    <row r="350" ht="15" customHeight="1" spans="1:10">
      <c r="A350" s="142">
        <v>343</v>
      </c>
      <c r="B350" s="154"/>
      <c r="C350" s="153" t="s">
        <v>1551</v>
      </c>
      <c r="D350" s="153" t="s">
        <v>1533</v>
      </c>
      <c r="E350" s="153" t="s">
        <v>1552</v>
      </c>
      <c r="F350" s="153" t="s">
        <v>1553</v>
      </c>
      <c r="G350" s="153">
        <v>6</v>
      </c>
      <c r="H350" s="27">
        <v>44317</v>
      </c>
      <c r="I350" s="27">
        <v>44317</v>
      </c>
      <c r="J350" s="158"/>
    </row>
    <row r="351" ht="15" customHeight="1" spans="1:10">
      <c r="A351" s="142">
        <v>344</v>
      </c>
      <c r="B351" s="154"/>
      <c r="C351" s="153" t="s">
        <v>1550</v>
      </c>
      <c r="D351" s="153" t="s">
        <v>1031</v>
      </c>
      <c r="E351" s="153" t="s">
        <v>1031</v>
      </c>
      <c r="F351" s="153" t="s">
        <v>1019</v>
      </c>
      <c r="G351" s="153">
        <v>6</v>
      </c>
      <c r="H351" s="27">
        <v>44317</v>
      </c>
      <c r="I351" s="27">
        <v>44317</v>
      </c>
      <c r="J351" s="158"/>
    </row>
    <row r="352" ht="15" customHeight="1" spans="1:10">
      <c r="A352" s="142">
        <v>345</v>
      </c>
      <c r="B352" s="154"/>
      <c r="C352" s="153" t="s">
        <v>1551</v>
      </c>
      <c r="D352" s="153" t="s">
        <v>1533</v>
      </c>
      <c r="E352" s="153" t="s">
        <v>1552</v>
      </c>
      <c r="F352" s="153" t="s">
        <v>1019</v>
      </c>
      <c r="G352" s="153">
        <v>6</v>
      </c>
      <c r="H352" s="27">
        <v>44317</v>
      </c>
      <c r="I352" s="27">
        <v>44317</v>
      </c>
      <c r="J352" s="158"/>
    </row>
    <row r="353" ht="15" customHeight="1" spans="1:10">
      <c r="A353" s="142">
        <v>346</v>
      </c>
      <c r="B353" s="154"/>
      <c r="C353" s="153" t="s">
        <v>1554</v>
      </c>
      <c r="D353" s="153" t="s">
        <v>1031</v>
      </c>
      <c r="E353" s="153" t="s">
        <v>1031</v>
      </c>
      <c r="F353" s="153" t="s">
        <v>1019</v>
      </c>
      <c r="G353" s="153">
        <v>8</v>
      </c>
      <c r="H353" s="27">
        <v>44317</v>
      </c>
      <c r="I353" s="27">
        <v>44317</v>
      </c>
      <c r="J353" s="158"/>
    </row>
    <row r="354" ht="15" customHeight="1" spans="1:10">
      <c r="A354" s="142">
        <v>347</v>
      </c>
      <c r="B354" s="154"/>
      <c r="C354" s="153" t="s">
        <v>1555</v>
      </c>
      <c r="D354" s="153" t="s">
        <v>1031</v>
      </c>
      <c r="E354" s="153" t="s">
        <v>1031</v>
      </c>
      <c r="F354" s="153" t="s">
        <v>1019</v>
      </c>
      <c r="G354" s="153">
        <v>37</v>
      </c>
      <c r="H354" s="27">
        <v>44317</v>
      </c>
      <c r="I354" s="27">
        <v>44317</v>
      </c>
      <c r="J354" s="159" t="s">
        <v>1556</v>
      </c>
    </row>
    <row r="355" ht="15" customHeight="1" spans="1:10">
      <c r="A355" s="142">
        <v>348</v>
      </c>
      <c r="B355" s="154"/>
      <c r="C355" s="153" t="s">
        <v>1550</v>
      </c>
      <c r="D355" s="153" t="s">
        <v>1031</v>
      </c>
      <c r="E355" s="153" t="s">
        <v>1031</v>
      </c>
      <c r="F355" s="153" t="s">
        <v>1019</v>
      </c>
      <c r="G355" s="153">
        <v>1</v>
      </c>
      <c r="H355" s="27">
        <v>44317</v>
      </c>
      <c r="I355" s="27">
        <v>44317</v>
      </c>
      <c r="J355" s="159" t="s">
        <v>1557</v>
      </c>
    </row>
    <row r="356" ht="15" customHeight="1" spans="1:10">
      <c r="A356" s="142">
        <v>349</v>
      </c>
      <c r="B356" s="154"/>
      <c r="C356" s="153" t="s">
        <v>1558</v>
      </c>
      <c r="D356" s="153" t="s">
        <v>1533</v>
      </c>
      <c r="E356" s="153" t="s">
        <v>1559</v>
      </c>
      <c r="F356" s="153" t="s">
        <v>1391</v>
      </c>
      <c r="G356" s="153">
        <v>1</v>
      </c>
      <c r="H356" s="27">
        <v>44317</v>
      </c>
      <c r="I356" s="27">
        <v>44317</v>
      </c>
      <c r="J356" s="158"/>
    </row>
    <row r="357" ht="15" customHeight="1" spans="1:10">
      <c r="A357" s="142">
        <v>350</v>
      </c>
      <c r="B357" s="154"/>
      <c r="C357" s="153" t="s">
        <v>1550</v>
      </c>
      <c r="D357" s="153" t="s">
        <v>1031</v>
      </c>
      <c r="E357" s="153" t="s">
        <v>1031</v>
      </c>
      <c r="F357" s="153" t="s">
        <v>1019</v>
      </c>
      <c r="G357" s="153">
        <v>2</v>
      </c>
      <c r="H357" s="27">
        <v>44317</v>
      </c>
      <c r="I357" s="27">
        <v>44317</v>
      </c>
      <c r="J357" s="158"/>
    </row>
    <row r="358" ht="15" customHeight="1" spans="1:10">
      <c r="A358" s="142">
        <v>351</v>
      </c>
      <c r="B358" s="154"/>
      <c r="C358" s="153" t="s">
        <v>1558</v>
      </c>
      <c r="D358" s="153" t="s">
        <v>1533</v>
      </c>
      <c r="E358" s="153" t="s">
        <v>1560</v>
      </c>
      <c r="F358" s="153" t="s">
        <v>1391</v>
      </c>
      <c r="G358" s="153">
        <v>2</v>
      </c>
      <c r="H358" s="27">
        <v>44317</v>
      </c>
      <c r="I358" s="27">
        <v>44317</v>
      </c>
      <c r="J358" s="158"/>
    </row>
    <row r="359" ht="15" customHeight="1" spans="1:10">
      <c r="A359" s="142">
        <v>352</v>
      </c>
      <c r="B359" s="154"/>
      <c r="C359" s="153" t="s">
        <v>1561</v>
      </c>
      <c r="D359" s="153" t="s">
        <v>1031</v>
      </c>
      <c r="E359" s="153" t="s">
        <v>1031</v>
      </c>
      <c r="F359" s="153" t="s">
        <v>1019</v>
      </c>
      <c r="G359" s="153">
        <v>1</v>
      </c>
      <c r="H359" s="27">
        <v>44317</v>
      </c>
      <c r="I359" s="27">
        <v>44317</v>
      </c>
      <c r="J359" s="158"/>
    </row>
    <row r="360" ht="15" customHeight="1" spans="1:10">
      <c r="A360" s="142">
        <v>353</v>
      </c>
      <c r="B360" s="154"/>
      <c r="C360" s="153" t="s">
        <v>1562</v>
      </c>
      <c r="D360" s="153" t="s">
        <v>1533</v>
      </c>
      <c r="E360" s="153" t="s">
        <v>1031</v>
      </c>
      <c r="F360" s="153" t="s">
        <v>1144</v>
      </c>
      <c r="G360" s="153">
        <v>22</v>
      </c>
      <c r="H360" s="27">
        <v>44317</v>
      </c>
      <c r="I360" s="27">
        <v>44317</v>
      </c>
      <c r="J360" s="159" t="s">
        <v>992</v>
      </c>
    </row>
    <row r="361" ht="15" customHeight="1" spans="1:10">
      <c r="A361" s="142">
        <v>354</v>
      </c>
      <c r="B361" s="154"/>
      <c r="C361" s="153" t="s">
        <v>1563</v>
      </c>
      <c r="D361" s="153" t="s">
        <v>1533</v>
      </c>
      <c r="E361" s="153" t="s">
        <v>1031</v>
      </c>
      <c r="F361" s="153" t="s">
        <v>1034</v>
      </c>
      <c r="G361" s="153">
        <v>4</v>
      </c>
      <c r="H361" s="27">
        <v>44317</v>
      </c>
      <c r="I361" s="27">
        <v>44317</v>
      </c>
      <c r="J361" s="159" t="s">
        <v>992</v>
      </c>
    </row>
    <row r="362" ht="15" customHeight="1" spans="1:10">
      <c r="A362" s="142">
        <v>355</v>
      </c>
      <c r="B362" s="154"/>
      <c r="C362" s="153" t="s">
        <v>1563</v>
      </c>
      <c r="D362" s="153" t="s">
        <v>1533</v>
      </c>
      <c r="E362" s="153" t="s">
        <v>1031</v>
      </c>
      <c r="F362" s="153" t="s">
        <v>1034</v>
      </c>
      <c r="G362" s="153">
        <v>6</v>
      </c>
      <c r="H362" s="27">
        <v>44317</v>
      </c>
      <c r="I362" s="27">
        <v>44317</v>
      </c>
      <c r="J362" s="159" t="s">
        <v>992</v>
      </c>
    </row>
    <row r="363" ht="15" customHeight="1" spans="1:10">
      <c r="A363" s="142">
        <v>356</v>
      </c>
      <c r="B363" s="154"/>
      <c r="C363" s="153" t="s">
        <v>1564</v>
      </c>
      <c r="D363" s="153" t="s">
        <v>1533</v>
      </c>
      <c r="E363" s="153" t="s">
        <v>1031</v>
      </c>
      <c r="F363" s="153" t="s">
        <v>1034</v>
      </c>
      <c r="G363" s="153">
        <v>10</v>
      </c>
      <c r="H363" s="27">
        <v>44317</v>
      </c>
      <c r="I363" s="27">
        <v>44317</v>
      </c>
      <c r="J363" s="158"/>
    </row>
    <row r="364" ht="15" customHeight="1" spans="1:10">
      <c r="A364" s="142">
        <v>357</v>
      </c>
      <c r="B364" s="154"/>
      <c r="C364" s="153" t="s">
        <v>1564</v>
      </c>
      <c r="D364" s="153" t="s">
        <v>1533</v>
      </c>
      <c r="E364" s="153" t="s">
        <v>1031</v>
      </c>
      <c r="F364" s="153" t="s">
        <v>1034</v>
      </c>
      <c r="G364" s="153">
        <v>20</v>
      </c>
      <c r="H364" s="27">
        <v>44317</v>
      </c>
      <c r="I364" s="27">
        <v>44317</v>
      </c>
      <c r="J364" s="158"/>
    </row>
    <row r="365" ht="15" customHeight="1" spans="1:10">
      <c r="A365" s="142">
        <v>358</v>
      </c>
      <c r="B365" s="154"/>
      <c r="C365" s="153" t="s">
        <v>1564</v>
      </c>
      <c r="D365" s="153" t="s">
        <v>1533</v>
      </c>
      <c r="E365" s="153" t="s">
        <v>1031</v>
      </c>
      <c r="F365" s="153" t="s">
        <v>1034</v>
      </c>
      <c r="G365" s="153">
        <v>62</v>
      </c>
      <c r="H365" s="27">
        <v>44317</v>
      </c>
      <c r="I365" s="27">
        <v>44317</v>
      </c>
      <c r="J365" s="158"/>
    </row>
    <row r="366" ht="15" customHeight="1" spans="1:10">
      <c r="A366" s="142">
        <v>359</v>
      </c>
      <c r="B366" s="154"/>
      <c r="C366" s="153" t="s">
        <v>1565</v>
      </c>
      <c r="D366" s="153" t="s">
        <v>1031</v>
      </c>
      <c r="E366" s="153" t="s">
        <v>1031</v>
      </c>
      <c r="F366" s="153" t="s">
        <v>1019</v>
      </c>
      <c r="G366" s="153">
        <v>2</v>
      </c>
      <c r="H366" s="27">
        <v>44317</v>
      </c>
      <c r="I366" s="27">
        <v>44317</v>
      </c>
      <c r="J366" s="158"/>
    </row>
    <row r="367" ht="15" customHeight="1" spans="1:10">
      <c r="A367" s="142">
        <v>360</v>
      </c>
      <c r="B367" s="154"/>
      <c r="C367" s="153" t="s">
        <v>1566</v>
      </c>
      <c r="D367" s="153" t="s">
        <v>1533</v>
      </c>
      <c r="E367" s="153" t="s">
        <v>1567</v>
      </c>
      <c r="F367" s="153" t="s">
        <v>443</v>
      </c>
      <c r="G367" s="153">
        <v>37</v>
      </c>
      <c r="H367" s="27">
        <v>44317</v>
      </c>
      <c r="I367" s="27">
        <v>44317</v>
      </c>
      <c r="J367" s="158"/>
    </row>
    <row r="368" ht="15" customHeight="1" spans="1:10">
      <c r="A368" s="142">
        <v>361</v>
      </c>
      <c r="B368" s="154"/>
      <c r="C368" s="153" t="s">
        <v>1568</v>
      </c>
      <c r="D368" s="153" t="s">
        <v>1533</v>
      </c>
      <c r="E368" s="153" t="s">
        <v>1031</v>
      </c>
      <c r="F368" s="153" t="s">
        <v>443</v>
      </c>
      <c r="G368" s="153">
        <v>37</v>
      </c>
      <c r="H368" s="27">
        <v>44317</v>
      </c>
      <c r="I368" s="27">
        <v>44317</v>
      </c>
      <c r="J368" s="158"/>
    </row>
    <row r="369" ht="15" customHeight="1" spans="1:10">
      <c r="A369" s="142">
        <v>362</v>
      </c>
      <c r="B369" s="154"/>
      <c r="C369" s="153" t="s">
        <v>1569</v>
      </c>
      <c r="D369" s="153" t="s">
        <v>1541</v>
      </c>
      <c r="E369" s="153" t="s">
        <v>1031</v>
      </c>
      <c r="F369" s="153" t="s">
        <v>1019</v>
      </c>
      <c r="G369" s="153">
        <v>2</v>
      </c>
      <c r="H369" s="27">
        <v>44317</v>
      </c>
      <c r="I369" s="27">
        <v>44317</v>
      </c>
      <c r="J369" s="157" t="s">
        <v>939</v>
      </c>
    </row>
    <row r="370" ht="15" customHeight="1" spans="1:10">
      <c r="A370" s="142">
        <v>363</v>
      </c>
      <c r="B370" s="154"/>
      <c r="C370" s="153" t="s">
        <v>1570</v>
      </c>
      <c r="D370" s="153" t="s">
        <v>1541</v>
      </c>
      <c r="E370" s="153" t="s">
        <v>1031</v>
      </c>
      <c r="F370" s="153" t="s">
        <v>1019</v>
      </c>
      <c r="G370" s="153">
        <v>1</v>
      </c>
      <c r="H370" s="27">
        <v>44317</v>
      </c>
      <c r="I370" s="27">
        <v>44317</v>
      </c>
      <c r="J370" s="158"/>
    </row>
    <row r="371" ht="15" customHeight="1" spans="1:10">
      <c r="A371" s="142">
        <v>364</v>
      </c>
      <c r="B371" s="154"/>
      <c r="C371" s="153" t="s">
        <v>1571</v>
      </c>
      <c r="D371" s="153" t="s">
        <v>1031</v>
      </c>
      <c r="E371" s="153" t="s">
        <v>1031</v>
      </c>
      <c r="F371" s="153" t="s">
        <v>1019</v>
      </c>
      <c r="G371" s="153">
        <v>1</v>
      </c>
      <c r="H371" s="27">
        <v>44317</v>
      </c>
      <c r="I371" s="27">
        <v>44317</v>
      </c>
      <c r="J371" s="158"/>
    </row>
    <row r="372" ht="15" customHeight="1" spans="1:10">
      <c r="A372" s="142">
        <v>365</v>
      </c>
      <c r="B372" s="154"/>
      <c r="C372" s="153" t="s">
        <v>1572</v>
      </c>
      <c r="D372" s="153" t="s">
        <v>1031</v>
      </c>
      <c r="E372" s="153" t="s">
        <v>1031</v>
      </c>
      <c r="F372" s="153" t="s">
        <v>1019</v>
      </c>
      <c r="G372" s="153">
        <v>1</v>
      </c>
      <c r="H372" s="27">
        <v>44317</v>
      </c>
      <c r="I372" s="27">
        <v>44317</v>
      </c>
      <c r="J372" s="159" t="s">
        <v>992</v>
      </c>
    </row>
    <row r="373" ht="15" customHeight="1" spans="1:10">
      <c r="A373" s="142">
        <v>366</v>
      </c>
      <c r="B373" s="154"/>
      <c r="C373" s="153" t="s">
        <v>1573</v>
      </c>
      <c r="D373" s="153" t="s">
        <v>1543</v>
      </c>
      <c r="E373" s="153" t="s">
        <v>1031</v>
      </c>
      <c r="F373" s="153" t="s">
        <v>1019</v>
      </c>
      <c r="G373" s="153">
        <v>1</v>
      </c>
      <c r="H373" s="27">
        <v>44317</v>
      </c>
      <c r="I373" s="27">
        <v>44317</v>
      </c>
      <c r="J373" s="159" t="s">
        <v>1574</v>
      </c>
    </row>
    <row r="374" ht="15" customHeight="1" spans="1:10">
      <c r="A374" s="142">
        <v>367</v>
      </c>
      <c r="B374" s="154"/>
      <c r="C374" s="153" t="s">
        <v>1575</v>
      </c>
      <c r="D374" s="153" t="s">
        <v>1543</v>
      </c>
      <c r="E374" s="153" t="s">
        <v>1031</v>
      </c>
      <c r="F374" s="153" t="s">
        <v>1019</v>
      </c>
      <c r="G374" s="153">
        <v>4</v>
      </c>
      <c r="H374" s="27">
        <v>44317</v>
      </c>
      <c r="I374" s="27">
        <v>44317</v>
      </c>
      <c r="J374" s="159" t="s">
        <v>1574</v>
      </c>
    </row>
    <row r="375" ht="15" customHeight="1" spans="1:10">
      <c r="A375" s="142">
        <v>368</v>
      </c>
      <c r="B375" s="154"/>
      <c r="C375" s="153" t="s">
        <v>1576</v>
      </c>
      <c r="D375" s="153" t="s">
        <v>1543</v>
      </c>
      <c r="E375" s="153" t="s">
        <v>1031</v>
      </c>
      <c r="F375" s="153" t="s">
        <v>1019</v>
      </c>
      <c r="G375" s="153">
        <v>3</v>
      </c>
      <c r="H375" s="27">
        <v>44317</v>
      </c>
      <c r="I375" s="27">
        <v>44317</v>
      </c>
      <c r="J375" s="159" t="s">
        <v>1574</v>
      </c>
    </row>
    <row r="376" ht="15" customHeight="1" spans="1:10">
      <c r="A376" s="142">
        <v>369</v>
      </c>
      <c r="B376" s="154"/>
      <c r="C376" s="153" t="s">
        <v>1577</v>
      </c>
      <c r="D376" s="153" t="s">
        <v>1543</v>
      </c>
      <c r="E376" s="153" t="s">
        <v>1031</v>
      </c>
      <c r="F376" s="153" t="s">
        <v>1019</v>
      </c>
      <c r="G376" s="153">
        <v>3</v>
      </c>
      <c r="H376" s="27">
        <v>44317</v>
      </c>
      <c r="I376" s="27">
        <v>44317</v>
      </c>
      <c r="J376" s="159" t="s">
        <v>1574</v>
      </c>
    </row>
    <row r="377" ht="15" customHeight="1" spans="1:10">
      <c r="A377" s="142">
        <v>370</v>
      </c>
      <c r="B377" s="154"/>
      <c r="C377" s="153" t="s">
        <v>1578</v>
      </c>
      <c r="D377" s="153" t="s">
        <v>1543</v>
      </c>
      <c r="E377" s="153" t="s">
        <v>1031</v>
      </c>
      <c r="F377" s="153" t="s">
        <v>1019</v>
      </c>
      <c r="G377" s="153">
        <v>3</v>
      </c>
      <c r="H377" s="27">
        <v>44317</v>
      </c>
      <c r="I377" s="27">
        <v>44317</v>
      </c>
      <c r="J377" s="159" t="s">
        <v>1574</v>
      </c>
    </row>
    <row r="378" ht="15" customHeight="1" spans="1:10">
      <c r="A378" s="142">
        <v>371</v>
      </c>
      <c r="B378" s="154"/>
      <c r="C378" s="153" t="s">
        <v>1579</v>
      </c>
      <c r="D378" s="153" t="s">
        <v>1547</v>
      </c>
      <c r="E378" s="153" t="s">
        <v>1031</v>
      </c>
      <c r="F378" s="153" t="s">
        <v>1019</v>
      </c>
      <c r="G378" s="153">
        <v>2</v>
      </c>
      <c r="H378" s="27">
        <v>44317</v>
      </c>
      <c r="I378" s="27">
        <v>44317</v>
      </c>
      <c r="J378" s="159" t="s">
        <v>1574</v>
      </c>
    </row>
    <row r="379" ht="15" customHeight="1" spans="1:10">
      <c r="A379" s="142">
        <v>372</v>
      </c>
      <c r="B379" s="154"/>
      <c r="C379" s="153" t="s">
        <v>1580</v>
      </c>
      <c r="D379" s="153" t="s">
        <v>1543</v>
      </c>
      <c r="E379" s="153" t="s">
        <v>1031</v>
      </c>
      <c r="F379" s="153" t="s">
        <v>1019</v>
      </c>
      <c r="G379" s="153">
        <v>2</v>
      </c>
      <c r="H379" s="27">
        <v>44317</v>
      </c>
      <c r="I379" s="27">
        <v>44317</v>
      </c>
      <c r="J379" s="159" t="s">
        <v>1574</v>
      </c>
    </row>
    <row r="380" ht="15" customHeight="1" spans="1:10">
      <c r="A380" s="142">
        <v>373</v>
      </c>
      <c r="B380" s="154"/>
      <c r="C380" s="153" t="s">
        <v>1581</v>
      </c>
      <c r="D380" s="153" t="s">
        <v>1543</v>
      </c>
      <c r="E380" s="153" t="s">
        <v>1031</v>
      </c>
      <c r="F380" s="153" t="s">
        <v>1019</v>
      </c>
      <c r="G380" s="153">
        <v>3</v>
      </c>
      <c r="H380" s="27">
        <v>44317</v>
      </c>
      <c r="I380" s="27">
        <v>44317</v>
      </c>
      <c r="J380" s="159" t="s">
        <v>1574</v>
      </c>
    </row>
    <row r="381" ht="15" customHeight="1" spans="1:10">
      <c r="A381" s="142">
        <v>374</v>
      </c>
      <c r="B381" s="154"/>
      <c r="C381" s="153" t="s">
        <v>1582</v>
      </c>
      <c r="D381" s="153" t="s">
        <v>1543</v>
      </c>
      <c r="E381" s="153" t="s">
        <v>1031</v>
      </c>
      <c r="F381" s="153" t="s">
        <v>1019</v>
      </c>
      <c r="G381" s="153">
        <v>1</v>
      </c>
      <c r="H381" s="27">
        <v>44317</v>
      </c>
      <c r="I381" s="27">
        <v>44317</v>
      </c>
      <c r="J381" s="159" t="s">
        <v>992</v>
      </c>
    </row>
    <row r="382" ht="15" customHeight="1" spans="1:10">
      <c r="A382" s="142">
        <v>375</v>
      </c>
      <c r="B382" s="154"/>
      <c r="C382" s="153" t="s">
        <v>1583</v>
      </c>
      <c r="D382" s="153" t="s">
        <v>1031</v>
      </c>
      <c r="E382" s="153" t="s">
        <v>1031</v>
      </c>
      <c r="F382" s="153" t="s">
        <v>1019</v>
      </c>
      <c r="G382" s="153">
        <v>6</v>
      </c>
      <c r="H382" s="27">
        <v>44317</v>
      </c>
      <c r="I382" s="27">
        <v>44317</v>
      </c>
      <c r="J382" s="158"/>
    </row>
    <row r="383" ht="15" customHeight="1" spans="1:10">
      <c r="A383" s="142">
        <v>376</v>
      </c>
      <c r="B383" s="154"/>
      <c r="C383" s="153" t="s">
        <v>1584</v>
      </c>
      <c r="D383" s="153" t="s">
        <v>1031</v>
      </c>
      <c r="E383" s="153" t="s">
        <v>1031</v>
      </c>
      <c r="F383" s="153" t="s">
        <v>1019</v>
      </c>
      <c r="G383" s="153">
        <v>6</v>
      </c>
      <c r="H383" s="27">
        <v>44317</v>
      </c>
      <c r="I383" s="27">
        <v>44317</v>
      </c>
      <c r="J383" s="159" t="s">
        <v>992</v>
      </c>
    </row>
    <row r="384" ht="15" customHeight="1" spans="1:10">
      <c r="A384" s="142">
        <v>377</v>
      </c>
      <c r="B384" s="154"/>
      <c r="C384" s="153" t="s">
        <v>1585</v>
      </c>
      <c r="D384" s="153" t="s">
        <v>1031</v>
      </c>
      <c r="E384" s="153" t="s">
        <v>1031</v>
      </c>
      <c r="F384" s="153" t="s">
        <v>1019</v>
      </c>
      <c r="G384" s="153">
        <v>6</v>
      </c>
      <c r="H384" s="27">
        <v>44317</v>
      </c>
      <c r="I384" s="27">
        <v>44317</v>
      </c>
      <c r="J384" s="159" t="s">
        <v>992</v>
      </c>
    </row>
    <row r="385" ht="15" customHeight="1" spans="1:10">
      <c r="A385" s="142">
        <v>378</v>
      </c>
      <c r="B385" s="154"/>
      <c r="C385" s="153" t="s">
        <v>1586</v>
      </c>
      <c r="D385" s="153" t="s">
        <v>1031</v>
      </c>
      <c r="E385" s="153" t="s">
        <v>1031</v>
      </c>
      <c r="F385" s="153" t="s">
        <v>1019</v>
      </c>
      <c r="G385" s="153">
        <v>1</v>
      </c>
      <c r="H385" s="27">
        <v>44317</v>
      </c>
      <c r="I385" s="27">
        <v>44317</v>
      </c>
      <c r="J385" s="159" t="s">
        <v>992</v>
      </c>
    </row>
    <row r="386" ht="15" customHeight="1" spans="1:10">
      <c r="A386" s="142">
        <v>379</v>
      </c>
      <c r="B386" s="154"/>
      <c r="C386" s="153" t="s">
        <v>1587</v>
      </c>
      <c r="D386" s="153" t="s">
        <v>1031</v>
      </c>
      <c r="E386" s="153" t="s">
        <v>1031</v>
      </c>
      <c r="F386" s="153" t="s">
        <v>1019</v>
      </c>
      <c r="G386" s="153">
        <v>1</v>
      </c>
      <c r="H386" s="27">
        <v>44317</v>
      </c>
      <c r="I386" s="27">
        <v>44317</v>
      </c>
      <c r="J386" s="159" t="s">
        <v>992</v>
      </c>
    </row>
    <row r="387" ht="15" customHeight="1" spans="1:10">
      <c r="A387" s="142">
        <v>380</v>
      </c>
      <c r="B387" s="154"/>
      <c r="C387" s="160" t="s">
        <v>1588</v>
      </c>
      <c r="D387" s="153" t="s">
        <v>1031</v>
      </c>
      <c r="E387" s="153" t="s">
        <v>1031</v>
      </c>
      <c r="F387" s="153" t="s">
        <v>1034</v>
      </c>
      <c r="G387" s="153">
        <v>188</v>
      </c>
      <c r="H387" s="27">
        <v>44317</v>
      </c>
      <c r="I387" s="27">
        <v>44317</v>
      </c>
      <c r="J387" s="159" t="s">
        <v>1589</v>
      </c>
    </row>
    <row r="388" ht="15" customHeight="1" spans="1:10">
      <c r="A388" s="142">
        <v>381</v>
      </c>
      <c r="B388" s="154"/>
      <c r="C388" s="153" t="s">
        <v>1590</v>
      </c>
      <c r="D388" s="153" t="s">
        <v>1160</v>
      </c>
      <c r="E388" s="153" t="s">
        <v>1591</v>
      </c>
      <c r="F388" s="153" t="s">
        <v>1034</v>
      </c>
      <c r="G388" s="153">
        <v>2800</v>
      </c>
      <c r="H388" s="27">
        <v>44317</v>
      </c>
      <c r="I388" s="27">
        <v>44317</v>
      </c>
      <c r="J388" s="157" t="s">
        <v>939</v>
      </c>
    </row>
    <row r="389" ht="15" customHeight="1" spans="1:10">
      <c r="A389" s="142">
        <v>382</v>
      </c>
      <c r="B389" s="154"/>
      <c r="C389" s="153" t="s">
        <v>1590</v>
      </c>
      <c r="D389" s="153" t="s">
        <v>1160</v>
      </c>
      <c r="E389" s="153" t="s">
        <v>1592</v>
      </c>
      <c r="F389" s="153" t="s">
        <v>1034</v>
      </c>
      <c r="G389" s="153">
        <v>450</v>
      </c>
      <c r="H389" s="27">
        <v>44317</v>
      </c>
      <c r="I389" s="27">
        <v>44317</v>
      </c>
      <c r="J389" s="157" t="s">
        <v>939</v>
      </c>
    </row>
    <row r="390" ht="15" customHeight="1" spans="1:10">
      <c r="A390" s="142">
        <v>383</v>
      </c>
      <c r="B390" s="154"/>
      <c r="C390" s="153" t="s">
        <v>1590</v>
      </c>
      <c r="D390" s="153" t="s">
        <v>1160</v>
      </c>
      <c r="E390" s="153" t="s">
        <v>1593</v>
      </c>
      <c r="F390" s="153" t="s">
        <v>1034</v>
      </c>
      <c r="G390" s="153">
        <v>240</v>
      </c>
      <c r="H390" s="27">
        <v>44317</v>
      </c>
      <c r="I390" s="27">
        <v>44317</v>
      </c>
      <c r="J390" s="157" t="s">
        <v>939</v>
      </c>
    </row>
    <row r="391" ht="15" customHeight="1" spans="1:10">
      <c r="A391" s="142">
        <v>384</v>
      </c>
      <c r="B391" s="154"/>
      <c r="C391" s="153" t="s">
        <v>1594</v>
      </c>
      <c r="D391" s="153" t="s">
        <v>1160</v>
      </c>
      <c r="E391" s="153" t="s">
        <v>1595</v>
      </c>
      <c r="F391" s="153" t="s">
        <v>1034</v>
      </c>
      <c r="G391" s="153">
        <v>410</v>
      </c>
      <c r="H391" s="27">
        <v>44317</v>
      </c>
      <c r="I391" s="27">
        <v>44317</v>
      </c>
      <c r="J391" s="157" t="s">
        <v>939</v>
      </c>
    </row>
    <row r="392" ht="15" customHeight="1" spans="1:10">
      <c r="A392" s="142">
        <v>385</v>
      </c>
      <c r="B392" s="154"/>
      <c r="C392" s="153" t="s">
        <v>1596</v>
      </c>
      <c r="D392" s="153" t="s">
        <v>1160</v>
      </c>
      <c r="E392" s="153" t="s">
        <v>1597</v>
      </c>
      <c r="F392" s="153" t="s">
        <v>1034</v>
      </c>
      <c r="G392" s="153">
        <v>100</v>
      </c>
      <c r="H392" s="27">
        <v>44317</v>
      </c>
      <c r="I392" s="27">
        <v>44317</v>
      </c>
      <c r="J392" s="157" t="s">
        <v>939</v>
      </c>
    </row>
    <row r="393" ht="15" customHeight="1" spans="1:10">
      <c r="A393" s="142">
        <v>386</v>
      </c>
      <c r="B393" s="154"/>
      <c r="C393" s="153" t="s">
        <v>1596</v>
      </c>
      <c r="D393" s="153" t="s">
        <v>1160</v>
      </c>
      <c r="E393" s="153" t="s">
        <v>1597</v>
      </c>
      <c r="F393" s="153" t="s">
        <v>1034</v>
      </c>
      <c r="G393" s="153">
        <v>100</v>
      </c>
      <c r="H393" s="27">
        <v>44317</v>
      </c>
      <c r="I393" s="27">
        <v>44317</v>
      </c>
      <c r="J393" s="157" t="s">
        <v>939</v>
      </c>
    </row>
    <row r="394" ht="15" customHeight="1" spans="1:10">
      <c r="A394" s="142">
        <v>387</v>
      </c>
      <c r="B394" s="154"/>
      <c r="C394" s="153" t="s">
        <v>1594</v>
      </c>
      <c r="D394" s="153" t="s">
        <v>1160</v>
      </c>
      <c r="E394" s="153" t="s">
        <v>1598</v>
      </c>
      <c r="F394" s="153" t="s">
        <v>1034</v>
      </c>
      <c r="G394" s="153">
        <v>1700</v>
      </c>
      <c r="H394" s="27">
        <v>44317</v>
      </c>
      <c r="I394" s="27">
        <v>44317</v>
      </c>
      <c r="J394" s="157" t="s">
        <v>939</v>
      </c>
    </row>
    <row r="395" ht="15" customHeight="1" spans="1:10">
      <c r="A395" s="142">
        <v>388</v>
      </c>
      <c r="B395" s="154"/>
      <c r="C395" s="153" t="s">
        <v>1182</v>
      </c>
      <c r="D395" s="153" t="s">
        <v>1184</v>
      </c>
      <c r="E395" s="153" t="s">
        <v>1599</v>
      </c>
      <c r="F395" s="153" t="s">
        <v>1034</v>
      </c>
      <c r="G395" s="153">
        <v>800</v>
      </c>
      <c r="H395" s="27">
        <v>44317</v>
      </c>
      <c r="I395" s="27">
        <v>44317</v>
      </c>
      <c r="J395" s="157" t="s">
        <v>939</v>
      </c>
    </row>
    <row r="396" ht="15" customHeight="1" spans="1:10">
      <c r="A396" s="142">
        <v>389</v>
      </c>
      <c r="B396" s="154"/>
      <c r="C396" s="153" t="s">
        <v>1600</v>
      </c>
      <c r="D396" s="153" t="s">
        <v>1031</v>
      </c>
      <c r="E396" s="153" t="s">
        <v>1031</v>
      </c>
      <c r="F396" s="153" t="s">
        <v>1019</v>
      </c>
      <c r="G396" s="153">
        <v>16</v>
      </c>
      <c r="H396" s="27">
        <v>44317</v>
      </c>
      <c r="I396" s="27">
        <v>44317</v>
      </c>
      <c r="J396" s="157" t="s">
        <v>992</v>
      </c>
    </row>
    <row r="397" ht="15" customHeight="1" spans="1:10">
      <c r="A397" s="142">
        <v>390</v>
      </c>
      <c r="B397" s="154"/>
      <c r="C397" s="153" t="s">
        <v>1600</v>
      </c>
      <c r="D397" s="153" t="s">
        <v>1031</v>
      </c>
      <c r="E397" s="153" t="s">
        <v>1031</v>
      </c>
      <c r="F397" s="153" t="s">
        <v>1019</v>
      </c>
      <c r="G397" s="153">
        <v>4</v>
      </c>
      <c r="H397" s="27">
        <v>44317</v>
      </c>
      <c r="I397" s="27">
        <v>44317</v>
      </c>
      <c r="J397" s="157" t="s">
        <v>992</v>
      </c>
    </row>
    <row r="398" ht="15" customHeight="1" spans="1:10">
      <c r="A398" s="142">
        <v>391</v>
      </c>
      <c r="B398" s="154"/>
      <c r="C398" s="153" t="s">
        <v>1600</v>
      </c>
      <c r="D398" s="153" t="s">
        <v>1031</v>
      </c>
      <c r="E398" s="153" t="s">
        <v>1031</v>
      </c>
      <c r="F398" s="153" t="s">
        <v>1019</v>
      </c>
      <c r="G398" s="153">
        <v>8</v>
      </c>
      <c r="H398" s="27">
        <v>44317</v>
      </c>
      <c r="I398" s="27">
        <v>44317</v>
      </c>
      <c r="J398" s="157" t="s">
        <v>992</v>
      </c>
    </row>
    <row r="399" ht="15" customHeight="1" spans="1:10">
      <c r="A399" s="142">
        <v>392</v>
      </c>
      <c r="B399" s="154"/>
      <c r="C399" s="153" t="s">
        <v>1600</v>
      </c>
      <c r="D399" s="153" t="s">
        <v>1031</v>
      </c>
      <c r="E399" s="153" t="s">
        <v>1031</v>
      </c>
      <c r="F399" s="153" t="s">
        <v>1019</v>
      </c>
      <c r="G399" s="153">
        <v>4</v>
      </c>
      <c r="H399" s="27">
        <v>44317</v>
      </c>
      <c r="I399" s="27">
        <v>44317</v>
      </c>
      <c r="J399" s="157" t="s">
        <v>992</v>
      </c>
    </row>
    <row r="400" ht="15" customHeight="1" spans="1:10">
      <c r="A400" s="142">
        <v>393</v>
      </c>
      <c r="B400" s="154"/>
      <c r="C400" s="153" t="s">
        <v>1601</v>
      </c>
      <c r="D400" s="153" t="s">
        <v>1031</v>
      </c>
      <c r="E400" s="153" t="s">
        <v>1031</v>
      </c>
      <c r="F400" s="153" t="s">
        <v>1019</v>
      </c>
      <c r="G400" s="153">
        <v>2</v>
      </c>
      <c r="H400" s="27">
        <v>44317</v>
      </c>
      <c r="I400" s="27">
        <v>44317</v>
      </c>
      <c r="J400" s="157" t="s">
        <v>992</v>
      </c>
    </row>
    <row r="401" ht="15" customHeight="1" spans="1:10">
      <c r="A401" s="142">
        <v>394</v>
      </c>
      <c r="B401" s="154"/>
      <c r="C401" s="153" t="s">
        <v>1601</v>
      </c>
      <c r="D401" s="153" t="s">
        <v>1031</v>
      </c>
      <c r="E401" s="153" t="s">
        <v>1031</v>
      </c>
      <c r="F401" s="153" t="s">
        <v>1019</v>
      </c>
      <c r="G401" s="153">
        <v>1</v>
      </c>
      <c r="H401" s="27">
        <v>44317</v>
      </c>
      <c r="I401" s="27">
        <v>44317</v>
      </c>
      <c r="J401" s="157" t="s">
        <v>992</v>
      </c>
    </row>
    <row r="402" ht="15" customHeight="1" spans="1:10">
      <c r="A402" s="142">
        <v>395</v>
      </c>
      <c r="B402" s="154"/>
      <c r="C402" s="153" t="s">
        <v>1601</v>
      </c>
      <c r="D402" s="153" t="s">
        <v>1031</v>
      </c>
      <c r="E402" s="153" t="s">
        <v>1031</v>
      </c>
      <c r="F402" s="153" t="s">
        <v>1019</v>
      </c>
      <c r="G402" s="153">
        <v>1</v>
      </c>
      <c r="H402" s="27">
        <v>44317</v>
      </c>
      <c r="I402" s="27">
        <v>44317</v>
      </c>
      <c r="J402" s="157" t="s">
        <v>992</v>
      </c>
    </row>
    <row r="403" ht="15" customHeight="1" spans="1:10">
      <c r="A403" s="142">
        <v>396</v>
      </c>
      <c r="B403" s="154"/>
      <c r="C403" s="153" t="s">
        <v>1602</v>
      </c>
      <c r="D403" s="153" t="s">
        <v>1031</v>
      </c>
      <c r="E403" s="153" t="s">
        <v>1031</v>
      </c>
      <c r="F403" s="153" t="s">
        <v>1144</v>
      </c>
      <c r="G403" s="153">
        <v>26</v>
      </c>
      <c r="H403" s="27">
        <v>44317</v>
      </c>
      <c r="I403" s="27">
        <v>44317</v>
      </c>
      <c r="J403" s="158"/>
    </row>
    <row r="404" ht="15" customHeight="1" spans="1:10">
      <c r="A404" s="142">
        <v>397</v>
      </c>
      <c r="B404" s="154"/>
      <c r="C404" s="153" t="s">
        <v>1186</v>
      </c>
      <c r="D404" s="153" t="s">
        <v>1603</v>
      </c>
      <c r="E404" s="153" t="s">
        <v>1604</v>
      </c>
      <c r="F404" s="153" t="s">
        <v>1019</v>
      </c>
      <c r="G404" s="153">
        <v>4</v>
      </c>
      <c r="H404" s="27">
        <v>44317</v>
      </c>
      <c r="I404" s="27">
        <v>44317</v>
      </c>
      <c r="J404" s="157" t="s">
        <v>992</v>
      </c>
    </row>
    <row r="405" ht="15" customHeight="1" spans="1:10">
      <c r="A405" s="142">
        <v>398</v>
      </c>
      <c r="B405" s="154"/>
      <c r="C405" s="153" t="s">
        <v>1605</v>
      </c>
      <c r="D405" s="153" t="s">
        <v>1031</v>
      </c>
      <c r="E405" s="153" t="s">
        <v>1031</v>
      </c>
      <c r="F405" s="153" t="s">
        <v>1019</v>
      </c>
      <c r="G405" s="153">
        <v>2</v>
      </c>
      <c r="H405" s="27">
        <v>44317</v>
      </c>
      <c r="I405" s="27">
        <v>44317</v>
      </c>
      <c r="J405" s="157" t="s">
        <v>992</v>
      </c>
    </row>
    <row r="406" ht="15" customHeight="1" spans="1:10">
      <c r="A406" s="142">
        <v>399</v>
      </c>
      <c r="B406" s="154"/>
      <c r="C406" s="153" t="s">
        <v>1606</v>
      </c>
      <c r="D406" s="153" t="s">
        <v>1031</v>
      </c>
      <c r="E406" s="153" t="s">
        <v>1031</v>
      </c>
      <c r="F406" s="153" t="s">
        <v>1019</v>
      </c>
      <c r="G406" s="153">
        <v>6</v>
      </c>
      <c r="H406" s="27">
        <v>44317</v>
      </c>
      <c r="I406" s="27">
        <v>44317</v>
      </c>
      <c r="J406" s="157" t="s">
        <v>992</v>
      </c>
    </row>
    <row r="407" ht="15" customHeight="1" spans="1:10">
      <c r="A407" s="142">
        <v>400</v>
      </c>
      <c r="B407" s="154"/>
      <c r="C407" s="153" t="s">
        <v>1607</v>
      </c>
      <c r="D407" s="153" t="s">
        <v>1031</v>
      </c>
      <c r="E407" s="153" t="s">
        <v>1031</v>
      </c>
      <c r="F407" s="153" t="s">
        <v>1019</v>
      </c>
      <c r="G407" s="153">
        <v>4</v>
      </c>
      <c r="H407" s="27">
        <v>44317</v>
      </c>
      <c r="I407" s="27">
        <v>44317</v>
      </c>
      <c r="J407" s="157" t="s">
        <v>992</v>
      </c>
    </row>
    <row r="408" ht="15" customHeight="1" spans="1:10">
      <c r="A408" s="142">
        <v>401</v>
      </c>
      <c r="B408" s="154"/>
      <c r="C408" s="153" t="s">
        <v>1608</v>
      </c>
      <c r="D408" s="153" t="s">
        <v>1184</v>
      </c>
      <c r="E408" s="153" t="s">
        <v>1183</v>
      </c>
      <c r="F408" s="153" t="s">
        <v>1034</v>
      </c>
      <c r="G408" s="153">
        <v>320</v>
      </c>
      <c r="H408" s="27">
        <v>44317</v>
      </c>
      <c r="I408" s="27">
        <v>44317</v>
      </c>
      <c r="J408" s="157" t="s">
        <v>992</v>
      </c>
    </row>
    <row r="409" ht="15" customHeight="1" spans="1:10">
      <c r="A409" s="142">
        <v>402</v>
      </c>
      <c r="B409" s="154"/>
      <c r="C409" s="153" t="s">
        <v>1609</v>
      </c>
      <c r="D409" s="153" t="s">
        <v>1160</v>
      </c>
      <c r="E409" s="153" t="s">
        <v>1610</v>
      </c>
      <c r="F409" s="153" t="s">
        <v>1034</v>
      </c>
      <c r="G409" s="153">
        <v>180</v>
      </c>
      <c r="H409" s="27">
        <v>44317</v>
      </c>
      <c r="I409" s="27">
        <v>44317</v>
      </c>
      <c r="J409" s="157" t="s">
        <v>939</v>
      </c>
    </row>
    <row r="410" ht="15" customHeight="1" spans="1:10">
      <c r="A410" s="142">
        <v>403</v>
      </c>
      <c r="B410" s="154"/>
      <c r="C410" s="153" t="s">
        <v>1611</v>
      </c>
      <c r="D410" s="153" t="s">
        <v>1160</v>
      </c>
      <c r="E410" s="153" t="s">
        <v>1612</v>
      </c>
      <c r="F410" s="153" t="s">
        <v>1034</v>
      </c>
      <c r="G410" s="153">
        <v>270</v>
      </c>
      <c r="H410" s="27">
        <v>44317</v>
      </c>
      <c r="I410" s="27">
        <v>44317</v>
      </c>
      <c r="J410" s="157" t="s">
        <v>939</v>
      </c>
    </row>
    <row r="411" ht="15" customHeight="1" spans="1:10">
      <c r="A411" s="142">
        <v>404</v>
      </c>
      <c r="B411" s="154"/>
      <c r="C411" s="153" t="s">
        <v>1613</v>
      </c>
      <c r="D411" s="153" t="s">
        <v>1160</v>
      </c>
      <c r="E411" s="153" t="s">
        <v>1614</v>
      </c>
      <c r="F411" s="153" t="s">
        <v>1034</v>
      </c>
      <c r="G411" s="153">
        <v>40</v>
      </c>
      <c r="H411" s="27">
        <v>44317</v>
      </c>
      <c r="I411" s="27">
        <v>44317</v>
      </c>
      <c r="J411" s="157" t="s">
        <v>939</v>
      </c>
    </row>
    <row r="412" ht="15" customHeight="1" spans="1:10">
      <c r="A412" s="142">
        <v>405</v>
      </c>
      <c r="B412" s="161" t="s">
        <v>1615</v>
      </c>
      <c r="C412" s="153" t="s">
        <v>1616</v>
      </c>
      <c r="D412" s="26"/>
      <c r="E412" s="26"/>
      <c r="F412" s="25" t="s">
        <v>1617</v>
      </c>
      <c r="G412" s="25">
        <v>5</v>
      </c>
      <c r="H412" s="27">
        <v>45413</v>
      </c>
      <c r="I412" s="27">
        <v>44256</v>
      </c>
      <c r="J412" s="158"/>
    </row>
    <row r="413" ht="15" customHeight="1" spans="1:10">
      <c r="A413" s="142">
        <v>406</v>
      </c>
      <c r="B413" s="162"/>
      <c r="C413" s="153" t="s">
        <v>1618</v>
      </c>
      <c r="D413" s="26"/>
      <c r="E413" s="26"/>
      <c r="F413" s="25" t="s">
        <v>1107</v>
      </c>
      <c r="G413" s="25">
        <v>1</v>
      </c>
      <c r="H413" s="27">
        <v>45413</v>
      </c>
      <c r="I413" s="27">
        <v>44256</v>
      </c>
      <c r="J413" s="157" t="s">
        <v>1619</v>
      </c>
    </row>
    <row r="414" ht="15" customHeight="1" spans="1:10">
      <c r="A414" s="142">
        <v>407</v>
      </c>
      <c r="B414" s="162"/>
      <c r="C414" s="153" t="s">
        <v>1620</v>
      </c>
      <c r="D414" s="26"/>
      <c r="E414" s="26"/>
      <c r="F414" s="25" t="s">
        <v>1107</v>
      </c>
      <c r="G414" s="25">
        <v>1</v>
      </c>
      <c r="H414" s="27">
        <v>45413</v>
      </c>
      <c r="I414" s="27">
        <v>44256</v>
      </c>
      <c r="J414" s="157" t="s">
        <v>1619</v>
      </c>
    </row>
    <row r="415" ht="15" customHeight="1" spans="1:10">
      <c r="A415" s="25"/>
      <c r="B415" s="26"/>
      <c r="C415" s="26"/>
      <c r="D415" s="26"/>
      <c r="E415" s="26"/>
      <c r="F415" s="25"/>
      <c r="G415" s="25"/>
      <c r="H415" s="27"/>
      <c r="I415" s="27"/>
      <c r="J415" s="41"/>
    </row>
    <row r="416" ht="15" customHeight="1" spans="1:10">
      <c r="A416" s="25"/>
      <c r="B416" s="26"/>
      <c r="C416" s="26"/>
      <c r="D416" s="26"/>
      <c r="E416" s="26"/>
      <c r="F416" s="25"/>
      <c r="G416" s="25"/>
      <c r="H416" s="27"/>
      <c r="I416" s="27"/>
      <c r="J416" s="41"/>
    </row>
    <row r="417" ht="15" customHeight="1" spans="1:10">
      <c r="A417" s="25"/>
      <c r="B417" s="26"/>
      <c r="C417" s="26"/>
      <c r="D417" s="26"/>
      <c r="E417" s="26"/>
      <c r="F417" s="25"/>
      <c r="G417" s="25"/>
      <c r="H417" s="27"/>
      <c r="I417" s="27"/>
      <c r="J417" s="41"/>
    </row>
    <row r="418" ht="15" customHeight="1" spans="1:10">
      <c r="A418" s="25"/>
      <c r="B418" s="26"/>
      <c r="C418" s="26"/>
      <c r="D418" s="26"/>
      <c r="E418" s="26"/>
      <c r="F418" s="25"/>
      <c r="G418" s="25"/>
      <c r="H418" s="27"/>
      <c r="I418" s="27"/>
      <c r="J418" s="41"/>
    </row>
    <row r="419" ht="15" customHeight="1" spans="1:10">
      <c r="A419" s="25"/>
      <c r="B419" s="26"/>
      <c r="C419" s="26"/>
      <c r="D419" s="26"/>
      <c r="E419" s="26"/>
      <c r="F419" s="25"/>
      <c r="G419" s="25"/>
      <c r="H419" s="27"/>
      <c r="I419" s="27"/>
      <c r="J419" s="41"/>
    </row>
  </sheetData>
  <mergeCells count="14">
    <mergeCell ref="A2:I2"/>
    <mergeCell ref="A3:I3"/>
    <mergeCell ref="A6:A7"/>
    <mergeCell ref="B6:B7"/>
    <mergeCell ref="B8:B411"/>
    <mergeCell ref="B412:B414"/>
    <mergeCell ref="C6:C7"/>
    <mergeCell ref="D6:D7"/>
    <mergeCell ref="E6:E7"/>
    <mergeCell ref="F6:F7"/>
    <mergeCell ref="G6:G7"/>
    <mergeCell ref="H6:H7"/>
    <mergeCell ref="I6:I7"/>
    <mergeCell ref="J6:J7"/>
  </mergeCells>
  <hyperlinks>
    <hyperlink ref="A1" location="索引目录!E38" display="返回索引页"/>
    <hyperlink ref="B1" location="固定资产汇总!B23" display="返回"/>
  </hyperlinks>
  <printOptions horizontalCentered="1"/>
  <pageMargins left="0.156944444444444" right="0.156944444444444" top="0.984027777777778" bottom="0.904861111111111" header="0.984027777777778" footer="0.472222222222222"/>
  <pageSetup paperSize="9" scale="99" fitToHeight="0" orientation="landscape"/>
  <headerFooter alignWithMargins="0">
    <oddHeader>&amp;R&amp;10</oddHeader>
    <oddFooter>&amp;R共&amp;N页，第&amp;P页</oddFoot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56"/>
  <dimension ref="A1:Q9"/>
  <sheetViews>
    <sheetView tabSelected="1" zoomScale="90" zoomScaleNormal="90" workbookViewId="0">
      <pane ySplit="7" topLeftCell="A8" activePane="bottomLeft" state="frozen"/>
      <selection/>
      <selection pane="bottomLeft" activeCell="R17" sqref="R17"/>
    </sheetView>
  </sheetViews>
  <sheetFormatPr defaultColWidth="9" defaultRowHeight="15.75" customHeight="1"/>
  <cols>
    <col min="1" max="1" width="5.125" style="15" hidden="1" customWidth="1"/>
    <col min="2" max="2" width="10.5" style="15" customWidth="1"/>
    <col min="3" max="3" width="12.625" style="15" customWidth="1"/>
    <col min="4" max="4" width="17.775" style="15" customWidth="1"/>
    <col min="5" max="5" width="25.55" style="15" customWidth="1"/>
    <col min="6" max="7" width="4.25" style="15" customWidth="1"/>
    <col min="8" max="9" width="7.875" style="15" customWidth="1"/>
    <col min="10" max="10" width="10.55" style="15" customWidth="1"/>
    <col min="11" max="11" width="6.75" style="15" hidden="1" customWidth="1"/>
    <col min="12" max="12" width="13.125" style="15" hidden="1" customWidth="1" outlineLevel="1"/>
    <col min="13" max="13" width="12.0833333333333" style="15" customWidth="1" collapsed="1"/>
    <col min="14" max="15" width="9" style="15"/>
    <col min="16" max="16" width="10.1416666666667" style="15" customWidth="1"/>
    <col min="17" max="16384" width="9" style="15"/>
  </cols>
  <sheetData>
    <row r="1" s="85" customFormat="1" ht="11.25" spans="1:11">
      <c r="A1" s="90" t="s">
        <v>288</v>
      </c>
      <c r="B1" s="90" t="s">
        <v>269</v>
      </c>
      <c r="C1" s="87"/>
      <c r="D1" s="87"/>
      <c r="E1" s="87"/>
      <c r="F1" s="87"/>
      <c r="G1" s="87"/>
      <c r="H1" s="87"/>
      <c r="I1" s="87"/>
      <c r="J1" s="87"/>
      <c r="K1" s="87"/>
    </row>
    <row r="2" s="12" customFormat="1" ht="30" customHeight="1" spans="1:11">
      <c r="A2" s="92" t="s">
        <v>1621</v>
      </c>
      <c r="B2" s="19"/>
      <c r="C2" s="19"/>
      <c r="D2" s="19"/>
      <c r="E2" s="19"/>
      <c r="F2" s="19"/>
      <c r="G2" s="19"/>
      <c r="H2" s="19"/>
      <c r="I2" s="19"/>
      <c r="J2" s="19"/>
      <c r="K2" s="19"/>
    </row>
    <row r="3" ht="15" customHeight="1" spans="1:11">
      <c r="A3" s="20" t="str">
        <f>CONCATENATE(封面!D9,封面!F9,封面!G9,封面!H9,封面!I9,封面!J9,封面!K9)</f>
        <v>评估基准日：2024年9月30日</v>
      </c>
      <c r="B3" s="20"/>
      <c r="C3" s="20"/>
      <c r="D3" s="20"/>
      <c r="E3" s="20"/>
      <c r="F3" s="20"/>
      <c r="G3" s="20"/>
      <c r="H3" s="20"/>
      <c r="I3" s="38"/>
      <c r="J3" s="38"/>
      <c r="K3" s="38"/>
    </row>
    <row r="4" ht="15" customHeight="1" spans="1:11">
      <c r="A4" s="20"/>
      <c r="B4" s="20"/>
      <c r="C4" s="20"/>
      <c r="D4" s="20"/>
      <c r="E4" s="20"/>
      <c r="F4" s="20"/>
      <c r="G4" s="20"/>
      <c r="H4" s="20"/>
      <c r="I4" s="38"/>
      <c r="J4" s="39"/>
      <c r="K4" s="39"/>
    </row>
    <row r="5" ht="15" customHeight="1" spans="1:11">
      <c r="A5" s="21" t="str">
        <f>封面!D7&amp;封面!F7</f>
        <v>被评估单位：杭州宏逸柳溪旅游发展有限公司</v>
      </c>
      <c r="K5" s="40" t="s">
        <v>292</v>
      </c>
    </row>
    <row r="6" s="13" customFormat="1" ht="15" customHeight="1" spans="1:17">
      <c r="A6" s="22" t="s">
        <v>293</v>
      </c>
      <c r="B6" s="22" t="s">
        <v>1622</v>
      </c>
      <c r="C6" s="53" t="s">
        <v>1623</v>
      </c>
      <c r="D6" s="53" t="s">
        <v>420</v>
      </c>
      <c r="E6" s="53" t="s">
        <v>984</v>
      </c>
      <c r="F6" s="53" t="s">
        <v>421</v>
      </c>
      <c r="G6" s="53" t="s">
        <v>422</v>
      </c>
      <c r="H6" s="53" t="s">
        <v>985</v>
      </c>
      <c r="I6" s="53" t="s">
        <v>803</v>
      </c>
      <c r="J6" s="53" t="s">
        <v>1624</v>
      </c>
      <c r="K6" s="53" t="s">
        <v>303</v>
      </c>
      <c r="L6" s="22" t="s">
        <v>894</v>
      </c>
      <c r="M6" s="22" t="s">
        <v>1625</v>
      </c>
      <c r="N6" s="22" t="s">
        <v>1626</v>
      </c>
      <c r="O6" s="53" t="s">
        <v>1627</v>
      </c>
      <c r="P6" s="22" t="s">
        <v>1628</v>
      </c>
      <c r="Q6" s="151" t="s">
        <v>1629</v>
      </c>
    </row>
    <row r="7" s="13" customFormat="1" ht="15" customHeight="1" spans="1:17">
      <c r="A7" s="22"/>
      <c r="B7" s="22"/>
      <c r="C7" s="22"/>
      <c r="D7" s="22"/>
      <c r="E7" s="22"/>
      <c r="F7" s="22"/>
      <c r="G7" s="22"/>
      <c r="H7" s="22"/>
      <c r="I7" s="22"/>
      <c r="J7" s="22"/>
      <c r="K7" s="22"/>
      <c r="L7" s="22"/>
      <c r="M7" s="22"/>
      <c r="N7" s="22"/>
      <c r="O7" s="53"/>
      <c r="P7" s="22"/>
      <c r="Q7" s="151"/>
    </row>
    <row r="8" s="134" customFormat="1" ht="15" customHeight="1" spans="1:17">
      <c r="A8" s="144">
        <v>1</v>
      </c>
      <c r="B8" s="145" t="s">
        <v>1630</v>
      </c>
      <c r="C8" s="146" t="s">
        <v>1631</v>
      </c>
      <c r="D8" s="146" t="s">
        <v>1632</v>
      </c>
      <c r="E8" s="146" t="s">
        <v>1633</v>
      </c>
      <c r="F8" s="144" t="s">
        <v>1617</v>
      </c>
      <c r="G8" s="144">
        <v>1</v>
      </c>
      <c r="H8" s="147">
        <v>44135</v>
      </c>
      <c r="I8" s="147">
        <v>44135</v>
      </c>
      <c r="J8" s="148">
        <v>73701</v>
      </c>
      <c r="K8" s="149"/>
      <c r="L8" s="149"/>
      <c r="M8" s="144">
        <v>5425960</v>
      </c>
      <c r="N8" s="144" t="s">
        <v>1634</v>
      </c>
      <c r="O8" s="150">
        <v>45961</v>
      </c>
      <c r="P8" s="144" t="s">
        <v>1635</v>
      </c>
      <c r="Q8" s="149">
        <v>72000</v>
      </c>
    </row>
    <row r="9" s="134" customFormat="1" ht="15" customHeight="1" spans="1:17">
      <c r="A9" s="144">
        <v>2</v>
      </c>
      <c r="B9" s="145" t="s">
        <v>1636</v>
      </c>
      <c r="C9" s="146" t="s">
        <v>1637</v>
      </c>
      <c r="D9" s="146" t="s">
        <v>1638</v>
      </c>
      <c r="E9" s="146" t="s">
        <v>1639</v>
      </c>
      <c r="F9" s="144" t="s">
        <v>1617</v>
      </c>
      <c r="G9" s="144">
        <v>1</v>
      </c>
      <c r="H9" s="147">
        <v>44510</v>
      </c>
      <c r="I9" s="147">
        <v>44510</v>
      </c>
      <c r="J9" s="148">
        <v>85652</v>
      </c>
      <c r="K9" s="149"/>
      <c r="L9" s="149"/>
      <c r="M9" s="144">
        <v>202832832</v>
      </c>
      <c r="N9" s="144" t="s">
        <v>1640</v>
      </c>
      <c r="O9" s="150">
        <v>46691</v>
      </c>
      <c r="P9" s="144" t="s">
        <v>1641</v>
      </c>
      <c r="Q9" s="149">
        <v>112300</v>
      </c>
    </row>
  </sheetData>
  <mergeCells count="19">
    <mergeCell ref="A2:K2"/>
    <mergeCell ref="A3:K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s>
  <hyperlinks>
    <hyperlink ref="A1" location="索引目录!E39" display="返回索引页"/>
    <hyperlink ref="B1" location="固定资产汇总!B26" display="返回"/>
  </hyperlinks>
  <printOptions horizontalCentered="1"/>
  <pageMargins left="0.156944444444444" right="0.156944444444444" top="0.984027777777778" bottom="0.904861111111111" header="0.984027777777778" footer="0.472222222222222"/>
  <pageSetup paperSize="9" scale="90" fitToHeight="0" orientation="landscape"/>
  <headerFooter alignWithMargins="0">
    <oddHeader>&amp;R&amp;10</oddHeader>
  </headerFooter>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57"/>
  <dimension ref="A1:I89"/>
  <sheetViews>
    <sheetView zoomScale="90" zoomScaleNormal="90" workbookViewId="0">
      <pane ySplit="7" topLeftCell="A77" activePane="bottomLeft" state="frozen"/>
      <selection/>
      <selection pane="bottomLeft" activeCell="E97" sqref="E97"/>
    </sheetView>
  </sheetViews>
  <sheetFormatPr defaultColWidth="9" defaultRowHeight="15.75" customHeight="1"/>
  <cols>
    <col min="1" max="1" width="5.125" style="15" customWidth="1"/>
    <col min="2" max="2" width="19.625" style="15" customWidth="1"/>
    <col min="3" max="3" width="19.5" style="134" customWidth="1"/>
    <col min="4" max="4" width="10.125" style="15" customWidth="1"/>
    <col min="5" max="5" width="10.75" style="15" customWidth="1"/>
    <col min="6" max="6" width="4.625" style="15" customWidth="1"/>
    <col min="7" max="7" width="13.625" style="15" customWidth="1"/>
    <col min="8" max="8" width="12.125" style="15" customWidth="1"/>
    <col min="9" max="9" width="22.625" style="15" customWidth="1"/>
    <col min="10" max="12" width="9" style="15"/>
    <col min="13" max="13" width="9.75" style="15"/>
    <col min="14" max="16384" width="9" style="15"/>
  </cols>
  <sheetData>
    <row r="1" s="85" customFormat="1" ht="11.25" spans="1:9">
      <c r="A1" s="90" t="s">
        <v>288</v>
      </c>
      <c r="B1" s="87"/>
      <c r="C1" s="87"/>
      <c r="D1" s="87"/>
      <c r="E1" s="87"/>
      <c r="F1" s="87"/>
      <c r="G1" s="87"/>
      <c r="H1" s="87"/>
      <c r="I1" s="87"/>
    </row>
    <row r="2" s="12" customFormat="1" ht="30" customHeight="1" spans="1:9">
      <c r="A2" s="19" t="s">
        <v>1642</v>
      </c>
      <c r="B2" s="19"/>
      <c r="C2" s="135"/>
      <c r="D2" s="19"/>
      <c r="E2" s="19"/>
      <c r="F2" s="19"/>
      <c r="G2" s="19"/>
      <c r="H2" s="19"/>
      <c r="I2" s="19"/>
    </row>
    <row r="3" ht="15" customHeight="1" spans="1:9">
      <c r="A3" s="20" t="str">
        <f>CONCATENATE(封面!D9,封面!F9,封面!G9,封面!H9,封面!I9,封面!J9,封面!K9)</f>
        <v>评估基准日：2024年9月30日</v>
      </c>
      <c r="B3" s="20"/>
      <c r="C3" s="136"/>
      <c r="D3" s="20"/>
      <c r="E3" s="20"/>
      <c r="F3" s="20"/>
      <c r="G3" s="38"/>
      <c r="H3" s="38"/>
      <c r="I3" s="38"/>
    </row>
    <row r="4" ht="15" customHeight="1" spans="1:9">
      <c r="A4" s="20"/>
      <c r="B4" s="20"/>
      <c r="C4" s="136"/>
      <c r="D4" s="20"/>
      <c r="E4" s="20"/>
      <c r="F4" s="20"/>
      <c r="G4" s="38"/>
      <c r="H4" s="38"/>
      <c r="I4" s="39" t="s">
        <v>1643</v>
      </c>
    </row>
    <row r="5" ht="15" customHeight="1" spans="1:9">
      <c r="A5" s="21" t="str">
        <f>封面!D7&amp;封面!F7</f>
        <v>被评估单位：杭州宏逸柳溪旅游发展有限公司</v>
      </c>
      <c r="I5" s="40" t="s">
        <v>292</v>
      </c>
    </row>
    <row r="6" s="13" customFormat="1" ht="15" customHeight="1" spans="1:9">
      <c r="A6" s="22" t="s">
        <v>293</v>
      </c>
      <c r="B6" s="53" t="s">
        <v>983</v>
      </c>
      <c r="C6" s="137" t="s">
        <v>420</v>
      </c>
      <c r="D6" s="53" t="s">
        <v>984</v>
      </c>
      <c r="E6" s="53" t="s">
        <v>421</v>
      </c>
      <c r="F6" s="53" t="s">
        <v>422</v>
      </c>
      <c r="G6" s="53" t="s">
        <v>985</v>
      </c>
      <c r="H6" s="53" t="s">
        <v>803</v>
      </c>
      <c r="I6" s="53" t="s">
        <v>303</v>
      </c>
    </row>
    <row r="7" s="13" customFormat="1" ht="15" customHeight="1" spans="1:9">
      <c r="A7" s="22"/>
      <c r="B7" s="22"/>
      <c r="C7" s="137"/>
      <c r="D7" s="22"/>
      <c r="E7" s="22"/>
      <c r="F7" s="22"/>
      <c r="G7" s="22"/>
      <c r="H7" s="22"/>
      <c r="I7" s="22"/>
    </row>
    <row r="8" ht="15" customHeight="1" spans="1:9">
      <c r="A8" s="25">
        <v>1</v>
      </c>
      <c r="B8" s="26" t="s">
        <v>1644</v>
      </c>
      <c r="C8" s="138" t="s">
        <v>1645</v>
      </c>
      <c r="D8" s="26"/>
      <c r="E8" s="25" t="s">
        <v>443</v>
      </c>
      <c r="F8" s="25">
        <v>1</v>
      </c>
      <c r="G8" s="27" t="s">
        <v>1646</v>
      </c>
      <c r="H8" s="27" t="s">
        <v>1646</v>
      </c>
      <c r="I8" s="141" t="s">
        <v>1647</v>
      </c>
    </row>
    <row r="9" ht="15" customHeight="1" spans="1:9">
      <c r="A9" s="25">
        <v>2</v>
      </c>
      <c r="B9" s="26" t="s">
        <v>1648</v>
      </c>
      <c r="C9" s="138" t="s">
        <v>1649</v>
      </c>
      <c r="D9" s="26"/>
      <c r="E9" s="25" t="s">
        <v>443</v>
      </c>
      <c r="F9" s="25">
        <v>1</v>
      </c>
      <c r="G9" s="27" t="s">
        <v>1646</v>
      </c>
      <c r="H9" s="27" t="s">
        <v>1646</v>
      </c>
      <c r="I9" s="141" t="s">
        <v>1647</v>
      </c>
    </row>
    <row r="10" ht="15" customHeight="1" spans="1:9">
      <c r="A10" s="25">
        <v>3</v>
      </c>
      <c r="B10" s="26" t="s">
        <v>1650</v>
      </c>
      <c r="C10" s="138" t="s">
        <v>1651</v>
      </c>
      <c r="D10" s="26" t="s">
        <v>1652</v>
      </c>
      <c r="E10" s="25" t="s">
        <v>443</v>
      </c>
      <c r="F10" s="25">
        <v>1</v>
      </c>
      <c r="G10" s="27" t="s">
        <v>1653</v>
      </c>
      <c r="H10" s="27" t="s">
        <v>1653</v>
      </c>
      <c r="I10" s="141" t="s">
        <v>1647</v>
      </c>
    </row>
    <row r="11" ht="15" customHeight="1" spans="1:9">
      <c r="A11" s="25">
        <v>4</v>
      </c>
      <c r="B11" s="26" t="s">
        <v>1654</v>
      </c>
      <c r="C11" s="138" t="s">
        <v>1655</v>
      </c>
      <c r="D11" s="26" t="s">
        <v>1656</v>
      </c>
      <c r="E11" s="25" t="s">
        <v>443</v>
      </c>
      <c r="F11" s="25">
        <v>1</v>
      </c>
      <c r="G11" s="27" t="s">
        <v>1653</v>
      </c>
      <c r="H11" s="27" t="s">
        <v>1653</v>
      </c>
      <c r="I11" s="141" t="s">
        <v>1647</v>
      </c>
    </row>
    <row r="12" ht="15" customHeight="1" spans="1:9">
      <c r="A12" s="25">
        <v>5</v>
      </c>
      <c r="B12" s="26" t="s">
        <v>1657</v>
      </c>
      <c r="C12" s="138" t="s">
        <v>1658</v>
      </c>
      <c r="D12" s="26" t="s">
        <v>1029</v>
      </c>
      <c r="E12" s="25" t="s">
        <v>443</v>
      </c>
      <c r="F12" s="25">
        <v>1</v>
      </c>
      <c r="G12" s="27" t="s">
        <v>1653</v>
      </c>
      <c r="H12" s="27" t="s">
        <v>1653</v>
      </c>
      <c r="I12" s="141" t="s">
        <v>1647</v>
      </c>
    </row>
    <row r="13" ht="15" customHeight="1" spans="1:9">
      <c r="A13" s="25">
        <v>6</v>
      </c>
      <c r="B13" s="26" t="s">
        <v>1657</v>
      </c>
      <c r="C13" s="138" t="s">
        <v>1658</v>
      </c>
      <c r="D13" s="26" t="s">
        <v>1029</v>
      </c>
      <c r="E13" s="25" t="s">
        <v>443</v>
      </c>
      <c r="F13" s="25">
        <v>1</v>
      </c>
      <c r="G13" s="27" t="s">
        <v>1653</v>
      </c>
      <c r="H13" s="27" t="s">
        <v>1653</v>
      </c>
      <c r="I13" s="141" t="s">
        <v>1647</v>
      </c>
    </row>
    <row r="14" ht="15" customHeight="1" spans="1:9">
      <c r="A14" s="25">
        <v>7</v>
      </c>
      <c r="B14" s="26" t="s">
        <v>1659</v>
      </c>
      <c r="C14" s="138" t="s">
        <v>1660</v>
      </c>
      <c r="D14" s="26" t="s">
        <v>1029</v>
      </c>
      <c r="E14" s="25" t="s">
        <v>443</v>
      </c>
      <c r="F14" s="25">
        <v>1</v>
      </c>
      <c r="G14" s="27" t="s">
        <v>1653</v>
      </c>
      <c r="H14" s="27" t="s">
        <v>1653</v>
      </c>
      <c r="I14" s="141" t="s">
        <v>1647</v>
      </c>
    </row>
    <row r="15" ht="15" customHeight="1" spans="1:9">
      <c r="A15" s="25">
        <v>8</v>
      </c>
      <c r="B15" s="26" t="s">
        <v>1661</v>
      </c>
      <c r="C15" s="138" t="s">
        <v>1662</v>
      </c>
      <c r="D15" s="26" t="s">
        <v>1663</v>
      </c>
      <c r="E15" s="25" t="s">
        <v>443</v>
      </c>
      <c r="F15" s="25">
        <v>1</v>
      </c>
      <c r="G15" s="27" t="s">
        <v>1653</v>
      </c>
      <c r="H15" s="27" t="s">
        <v>1653</v>
      </c>
      <c r="I15" s="141" t="s">
        <v>1647</v>
      </c>
    </row>
    <row r="16" ht="15" customHeight="1" spans="1:9">
      <c r="A16" s="25">
        <v>9</v>
      </c>
      <c r="B16" s="26" t="s">
        <v>1664</v>
      </c>
      <c r="C16" s="138" t="s">
        <v>1665</v>
      </c>
      <c r="D16" s="26"/>
      <c r="E16" s="25" t="s">
        <v>443</v>
      </c>
      <c r="F16" s="25">
        <v>1</v>
      </c>
      <c r="G16" s="27" t="s">
        <v>1653</v>
      </c>
      <c r="H16" s="27" t="s">
        <v>1653</v>
      </c>
      <c r="I16" s="141" t="s">
        <v>1647</v>
      </c>
    </row>
    <row r="17" ht="15" customHeight="1" spans="1:9">
      <c r="A17" s="25">
        <v>10</v>
      </c>
      <c r="B17" s="26" t="s">
        <v>1666</v>
      </c>
      <c r="C17" s="138" t="s">
        <v>1667</v>
      </c>
      <c r="D17" s="26"/>
      <c r="E17" s="25" t="s">
        <v>443</v>
      </c>
      <c r="F17" s="25">
        <v>1</v>
      </c>
      <c r="G17" s="27" t="s">
        <v>1668</v>
      </c>
      <c r="H17" s="27" t="s">
        <v>1668</v>
      </c>
      <c r="I17" s="141" t="s">
        <v>1647</v>
      </c>
    </row>
    <row r="18" ht="15" customHeight="1" spans="1:9">
      <c r="A18" s="25">
        <v>11</v>
      </c>
      <c r="B18" s="26" t="s">
        <v>1669</v>
      </c>
      <c r="C18" s="138"/>
      <c r="D18" s="26" t="s">
        <v>1670</v>
      </c>
      <c r="E18" s="25" t="s">
        <v>667</v>
      </c>
      <c r="F18" s="25">
        <v>3</v>
      </c>
      <c r="G18" s="27" t="s">
        <v>1671</v>
      </c>
      <c r="H18" s="27" t="s">
        <v>1671</v>
      </c>
      <c r="I18" s="141" t="s">
        <v>1647</v>
      </c>
    </row>
    <row r="19" s="133" customFormat="1" ht="15" customHeight="1" spans="1:9">
      <c r="A19" s="139">
        <v>12</v>
      </c>
      <c r="B19" s="108" t="s">
        <v>1672</v>
      </c>
      <c r="C19" s="140"/>
      <c r="D19" s="141" t="s">
        <v>1673</v>
      </c>
      <c r="E19" s="142" t="s">
        <v>443</v>
      </c>
      <c r="F19" s="139">
        <v>1</v>
      </c>
      <c r="G19" s="143" t="s">
        <v>1674</v>
      </c>
      <c r="H19" s="143" t="s">
        <v>1674</v>
      </c>
      <c r="I19" s="141" t="s">
        <v>1647</v>
      </c>
    </row>
    <row r="20" ht="15" customHeight="1" spans="1:9">
      <c r="A20" s="25">
        <v>13</v>
      </c>
      <c r="B20" s="26" t="s">
        <v>1675</v>
      </c>
      <c r="C20" s="138"/>
      <c r="D20" s="26"/>
      <c r="E20" s="25" t="s">
        <v>443</v>
      </c>
      <c r="F20" s="25">
        <v>1</v>
      </c>
      <c r="G20" s="27" t="s">
        <v>1676</v>
      </c>
      <c r="H20" s="27" t="s">
        <v>1676</v>
      </c>
      <c r="I20" s="141" t="s">
        <v>1647</v>
      </c>
    </row>
    <row r="21" ht="15" customHeight="1" spans="1:9">
      <c r="A21" s="25">
        <v>14</v>
      </c>
      <c r="B21" s="26" t="s">
        <v>1677</v>
      </c>
      <c r="C21" s="138"/>
      <c r="D21" s="26"/>
      <c r="E21" s="25" t="s">
        <v>443</v>
      </c>
      <c r="F21" s="25">
        <v>1</v>
      </c>
      <c r="G21" s="27" t="s">
        <v>1678</v>
      </c>
      <c r="H21" s="27" t="s">
        <v>1678</v>
      </c>
      <c r="I21" s="141" t="s">
        <v>1647</v>
      </c>
    </row>
    <row r="22" ht="15" customHeight="1" spans="1:9">
      <c r="A22" s="25">
        <v>15</v>
      </c>
      <c r="B22" s="26" t="s">
        <v>1679</v>
      </c>
      <c r="C22" s="138"/>
      <c r="D22" s="26"/>
      <c r="E22" s="25" t="s">
        <v>443</v>
      </c>
      <c r="F22" s="25">
        <v>1</v>
      </c>
      <c r="G22" s="27" t="s">
        <v>1680</v>
      </c>
      <c r="H22" s="27" t="s">
        <v>1680</v>
      </c>
      <c r="I22" s="141" t="s">
        <v>1647</v>
      </c>
    </row>
    <row r="23" ht="15" customHeight="1" spans="1:9">
      <c r="A23" s="25">
        <v>16</v>
      </c>
      <c r="B23" s="26" t="s">
        <v>1681</v>
      </c>
      <c r="C23" s="138" t="s">
        <v>1682</v>
      </c>
      <c r="D23" s="26"/>
      <c r="E23" s="25" t="s">
        <v>443</v>
      </c>
      <c r="F23" s="25">
        <v>1</v>
      </c>
      <c r="G23" s="27" t="s">
        <v>1683</v>
      </c>
      <c r="H23" s="27" t="s">
        <v>1683</v>
      </c>
      <c r="I23" s="141" t="s">
        <v>1647</v>
      </c>
    </row>
    <row r="24" ht="15" customHeight="1" spans="1:9">
      <c r="A24" s="25">
        <v>17</v>
      </c>
      <c r="B24" s="26" t="s">
        <v>1684</v>
      </c>
      <c r="C24" s="138" t="s">
        <v>1685</v>
      </c>
      <c r="D24" s="26"/>
      <c r="E24" s="25" t="s">
        <v>443</v>
      </c>
      <c r="F24" s="25">
        <v>1</v>
      </c>
      <c r="G24" s="27" t="s">
        <v>1683</v>
      </c>
      <c r="H24" s="27" t="s">
        <v>1683</v>
      </c>
      <c r="I24" s="141" t="s">
        <v>1647</v>
      </c>
    </row>
    <row r="25" ht="15" customHeight="1" spans="1:9">
      <c r="A25" s="25">
        <v>18</v>
      </c>
      <c r="B25" s="26" t="s">
        <v>1686</v>
      </c>
      <c r="C25" s="138"/>
      <c r="D25" s="26"/>
      <c r="E25" s="25" t="s">
        <v>443</v>
      </c>
      <c r="F25" s="25">
        <v>1</v>
      </c>
      <c r="G25" s="27" t="s">
        <v>1687</v>
      </c>
      <c r="H25" s="27" t="s">
        <v>1687</v>
      </c>
      <c r="I25" s="141" t="s">
        <v>1647</v>
      </c>
    </row>
    <row r="26" ht="15" customHeight="1" spans="1:9">
      <c r="A26" s="25">
        <v>19</v>
      </c>
      <c r="B26" s="26" t="s">
        <v>1688</v>
      </c>
      <c r="C26" s="138" t="s">
        <v>1689</v>
      </c>
      <c r="D26" s="26"/>
      <c r="E26" s="25" t="s">
        <v>1019</v>
      </c>
      <c r="F26" s="25">
        <v>1</v>
      </c>
      <c r="G26" s="27" t="s">
        <v>1687</v>
      </c>
      <c r="H26" s="27" t="s">
        <v>1687</v>
      </c>
      <c r="I26" s="141" t="s">
        <v>1647</v>
      </c>
    </row>
    <row r="27" ht="15" customHeight="1" spans="1:9">
      <c r="A27" s="25">
        <v>20</v>
      </c>
      <c r="B27" s="26" t="s">
        <v>1690</v>
      </c>
      <c r="C27" s="138" t="s">
        <v>1691</v>
      </c>
      <c r="D27" s="26" t="s">
        <v>1670</v>
      </c>
      <c r="E27" s="25" t="s">
        <v>443</v>
      </c>
      <c r="F27" s="25">
        <v>1</v>
      </c>
      <c r="G27" s="27" t="s">
        <v>1692</v>
      </c>
      <c r="H27" s="27" t="s">
        <v>1692</v>
      </c>
      <c r="I27" s="141" t="s">
        <v>1647</v>
      </c>
    </row>
    <row r="28" ht="15" customHeight="1" spans="1:9">
      <c r="A28" s="25">
        <v>21</v>
      </c>
      <c r="B28" s="26" t="s">
        <v>1693</v>
      </c>
      <c r="C28" s="138"/>
      <c r="D28" s="26" t="s">
        <v>1670</v>
      </c>
      <c r="E28" s="25" t="s">
        <v>443</v>
      </c>
      <c r="F28" s="25">
        <v>1</v>
      </c>
      <c r="G28" s="27" t="s">
        <v>1694</v>
      </c>
      <c r="H28" s="27" t="s">
        <v>1694</v>
      </c>
      <c r="I28" s="141" t="s">
        <v>1647</v>
      </c>
    </row>
    <row r="29" ht="15" customHeight="1" spans="1:9">
      <c r="A29" s="25">
        <v>22</v>
      </c>
      <c r="B29" s="26" t="s">
        <v>1693</v>
      </c>
      <c r="C29" s="138"/>
      <c r="D29" s="26" t="s">
        <v>1670</v>
      </c>
      <c r="E29" s="25" t="s">
        <v>443</v>
      </c>
      <c r="F29" s="25">
        <v>1</v>
      </c>
      <c r="G29" s="27" t="s">
        <v>1694</v>
      </c>
      <c r="H29" s="27" t="s">
        <v>1694</v>
      </c>
      <c r="I29" s="141" t="s">
        <v>1647</v>
      </c>
    </row>
    <row r="30" ht="15" customHeight="1" spans="1:9">
      <c r="A30" s="25">
        <v>23</v>
      </c>
      <c r="B30" s="26" t="s">
        <v>1695</v>
      </c>
      <c r="C30" s="138" t="s">
        <v>1696</v>
      </c>
      <c r="D30" s="26" t="s">
        <v>1697</v>
      </c>
      <c r="E30" s="25" t="s">
        <v>443</v>
      </c>
      <c r="F30" s="25">
        <v>1</v>
      </c>
      <c r="G30" s="27" t="s">
        <v>1698</v>
      </c>
      <c r="H30" s="27" t="s">
        <v>1698</v>
      </c>
      <c r="I30" s="141" t="s">
        <v>1647</v>
      </c>
    </row>
    <row r="31" ht="15" customHeight="1" spans="1:9">
      <c r="A31" s="25">
        <v>24</v>
      </c>
      <c r="B31" s="26" t="s">
        <v>1695</v>
      </c>
      <c r="C31" s="138" t="s">
        <v>1696</v>
      </c>
      <c r="D31" s="26" t="s">
        <v>1697</v>
      </c>
      <c r="E31" s="25" t="s">
        <v>443</v>
      </c>
      <c r="F31" s="25">
        <v>1</v>
      </c>
      <c r="G31" s="27" t="s">
        <v>1698</v>
      </c>
      <c r="H31" s="27" t="s">
        <v>1698</v>
      </c>
      <c r="I31" s="141" t="s">
        <v>1647</v>
      </c>
    </row>
    <row r="32" ht="15" customHeight="1" spans="1:9">
      <c r="A32" s="25">
        <v>25</v>
      </c>
      <c r="B32" s="26" t="s">
        <v>1699</v>
      </c>
      <c r="C32" s="138"/>
      <c r="D32" s="26" t="s">
        <v>1700</v>
      </c>
      <c r="E32" s="25" t="s">
        <v>443</v>
      </c>
      <c r="F32" s="25">
        <v>1</v>
      </c>
      <c r="G32" s="27" t="s">
        <v>1698</v>
      </c>
      <c r="H32" s="27" t="s">
        <v>1698</v>
      </c>
      <c r="I32" s="141" t="s">
        <v>1647</v>
      </c>
    </row>
    <row r="33" ht="15" customHeight="1" spans="1:9">
      <c r="A33" s="25">
        <v>26</v>
      </c>
      <c r="B33" s="26" t="s">
        <v>1699</v>
      </c>
      <c r="C33" s="138"/>
      <c r="D33" s="26" t="s">
        <v>1700</v>
      </c>
      <c r="E33" s="25" t="s">
        <v>443</v>
      </c>
      <c r="F33" s="25">
        <v>1</v>
      </c>
      <c r="G33" s="27" t="s">
        <v>1698</v>
      </c>
      <c r="H33" s="27" t="s">
        <v>1698</v>
      </c>
      <c r="I33" s="141" t="s">
        <v>1647</v>
      </c>
    </row>
    <row r="34" ht="15" customHeight="1" spans="1:9">
      <c r="A34" s="25">
        <v>27</v>
      </c>
      <c r="B34" s="26" t="s">
        <v>1605</v>
      </c>
      <c r="C34" s="138" t="s">
        <v>1701</v>
      </c>
      <c r="D34" s="26" t="s">
        <v>1081</v>
      </c>
      <c r="E34" s="25" t="s">
        <v>443</v>
      </c>
      <c r="F34" s="25">
        <v>1</v>
      </c>
      <c r="G34" s="27" t="s">
        <v>1702</v>
      </c>
      <c r="H34" s="27" t="s">
        <v>1702</v>
      </c>
      <c r="I34" s="141" t="s">
        <v>1647</v>
      </c>
    </row>
    <row r="35" ht="15" customHeight="1" spans="1:9">
      <c r="A35" s="25">
        <v>28</v>
      </c>
      <c r="B35" s="26" t="s">
        <v>1605</v>
      </c>
      <c r="C35" s="138" t="s">
        <v>1701</v>
      </c>
      <c r="D35" s="26" t="s">
        <v>1081</v>
      </c>
      <c r="E35" s="25" t="s">
        <v>443</v>
      </c>
      <c r="F35" s="25">
        <v>1</v>
      </c>
      <c r="G35" s="27" t="s">
        <v>1702</v>
      </c>
      <c r="H35" s="27" t="s">
        <v>1702</v>
      </c>
      <c r="I35" s="141" t="s">
        <v>1647</v>
      </c>
    </row>
    <row r="36" ht="15" customHeight="1" spans="1:9">
      <c r="A36" s="25">
        <v>29</v>
      </c>
      <c r="B36" s="26" t="s">
        <v>1703</v>
      </c>
      <c r="C36" s="138" t="s">
        <v>1704</v>
      </c>
      <c r="D36" s="26" t="s">
        <v>1081</v>
      </c>
      <c r="E36" s="25" t="s">
        <v>443</v>
      </c>
      <c r="F36" s="25">
        <v>1</v>
      </c>
      <c r="G36" s="27" t="s">
        <v>1702</v>
      </c>
      <c r="H36" s="27" t="s">
        <v>1702</v>
      </c>
      <c r="I36" s="141" t="s">
        <v>1647</v>
      </c>
    </row>
    <row r="37" ht="15" customHeight="1" spans="1:9">
      <c r="A37" s="25">
        <v>30</v>
      </c>
      <c r="B37" s="26" t="s">
        <v>1703</v>
      </c>
      <c r="C37" s="138" t="s">
        <v>1704</v>
      </c>
      <c r="D37" s="26" t="s">
        <v>1081</v>
      </c>
      <c r="E37" s="25" t="s">
        <v>443</v>
      </c>
      <c r="F37" s="25">
        <v>1</v>
      </c>
      <c r="G37" s="27" t="s">
        <v>1702</v>
      </c>
      <c r="H37" s="27" t="s">
        <v>1702</v>
      </c>
      <c r="I37" s="141" t="s">
        <v>1647</v>
      </c>
    </row>
    <row r="38" ht="15" customHeight="1" spans="1:9">
      <c r="A38" s="25">
        <v>31</v>
      </c>
      <c r="B38" s="26" t="s">
        <v>1693</v>
      </c>
      <c r="C38" s="138"/>
      <c r="D38" s="26" t="s">
        <v>1670</v>
      </c>
      <c r="E38" s="25" t="s">
        <v>443</v>
      </c>
      <c r="F38" s="25">
        <v>1</v>
      </c>
      <c r="G38" s="27" t="s">
        <v>1702</v>
      </c>
      <c r="H38" s="27" t="s">
        <v>1702</v>
      </c>
      <c r="I38" s="141" t="s">
        <v>1647</v>
      </c>
    </row>
    <row r="39" ht="15" customHeight="1" spans="1:9">
      <c r="A39" s="25">
        <v>32</v>
      </c>
      <c r="B39" s="26" t="s">
        <v>1705</v>
      </c>
      <c r="C39" s="138" t="s">
        <v>1706</v>
      </c>
      <c r="D39" s="26" t="s">
        <v>1670</v>
      </c>
      <c r="E39" s="25" t="s">
        <v>443</v>
      </c>
      <c r="F39" s="25">
        <v>1</v>
      </c>
      <c r="G39" s="27" t="s">
        <v>1707</v>
      </c>
      <c r="H39" s="27" t="s">
        <v>1707</v>
      </c>
      <c r="I39" s="141" t="s">
        <v>1647</v>
      </c>
    </row>
    <row r="40" ht="15" customHeight="1" spans="1:9">
      <c r="A40" s="25">
        <v>33</v>
      </c>
      <c r="B40" s="26" t="s">
        <v>1708</v>
      </c>
      <c r="C40" s="138" t="s">
        <v>1691</v>
      </c>
      <c r="D40" s="26" t="s">
        <v>1670</v>
      </c>
      <c r="E40" s="25" t="s">
        <v>443</v>
      </c>
      <c r="F40" s="25">
        <v>1</v>
      </c>
      <c r="G40" s="27" t="s">
        <v>1707</v>
      </c>
      <c r="H40" s="27" t="s">
        <v>1707</v>
      </c>
      <c r="I40" s="141" t="s">
        <v>1647</v>
      </c>
    </row>
    <row r="41" ht="15" customHeight="1" spans="1:9">
      <c r="A41" s="25">
        <v>34</v>
      </c>
      <c r="B41" s="26" t="s">
        <v>1708</v>
      </c>
      <c r="C41" s="138" t="s">
        <v>1691</v>
      </c>
      <c r="D41" s="26" t="s">
        <v>1670</v>
      </c>
      <c r="E41" s="25" t="s">
        <v>443</v>
      </c>
      <c r="F41" s="25">
        <v>1</v>
      </c>
      <c r="G41" s="27" t="s">
        <v>1707</v>
      </c>
      <c r="H41" s="27" t="s">
        <v>1707</v>
      </c>
      <c r="I41" s="141" t="s">
        <v>1647</v>
      </c>
    </row>
    <row r="42" ht="15" customHeight="1" spans="1:9">
      <c r="A42" s="25">
        <v>35</v>
      </c>
      <c r="B42" s="26" t="s">
        <v>1709</v>
      </c>
      <c r="C42" s="138"/>
      <c r="D42" s="26"/>
      <c r="E42" s="25" t="s">
        <v>1019</v>
      </c>
      <c r="F42" s="25">
        <v>1</v>
      </c>
      <c r="G42" s="27" t="s">
        <v>1710</v>
      </c>
      <c r="H42" s="27" t="s">
        <v>1710</v>
      </c>
      <c r="I42" s="141" t="s">
        <v>1647</v>
      </c>
    </row>
    <row r="43" ht="15" customHeight="1" spans="1:9">
      <c r="A43" s="25">
        <v>36</v>
      </c>
      <c r="B43" s="26" t="s">
        <v>1711</v>
      </c>
      <c r="C43" s="138"/>
      <c r="D43" s="26"/>
      <c r="E43" s="25" t="s">
        <v>443</v>
      </c>
      <c r="F43" s="25">
        <v>1</v>
      </c>
      <c r="G43" s="27" t="s">
        <v>1712</v>
      </c>
      <c r="H43" s="27" t="s">
        <v>1712</v>
      </c>
      <c r="I43" s="141" t="s">
        <v>1647</v>
      </c>
    </row>
    <row r="44" ht="15" customHeight="1" spans="1:9">
      <c r="A44" s="25">
        <v>37</v>
      </c>
      <c r="B44" s="26" t="s">
        <v>1713</v>
      </c>
      <c r="C44" s="138"/>
      <c r="D44" s="26"/>
      <c r="E44" s="25" t="s">
        <v>443</v>
      </c>
      <c r="F44" s="25">
        <v>1</v>
      </c>
      <c r="G44" s="27" t="s">
        <v>1712</v>
      </c>
      <c r="H44" s="27" t="s">
        <v>1712</v>
      </c>
      <c r="I44" s="141" t="s">
        <v>1647</v>
      </c>
    </row>
    <row r="45" ht="15" customHeight="1" spans="1:9">
      <c r="A45" s="25">
        <v>38</v>
      </c>
      <c r="B45" s="26" t="s">
        <v>1714</v>
      </c>
      <c r="C45" s="138"/>
      <c r="D45" s="26"/>
      <c r="E45" s="25" t="s">
        <v>443</v>
      </c>
      <c r="F45" s="25">
        <v>1</v>
      </c>
      <c r="G45" s="27" t="s">
        <v>1712</v>
      </c>
      <c r="H45" s="27" t="s">
        <v>1712</v>
      </c>
      <c r="I45" s="141" t="s">
        <v>1647</v>
      </c>
    </row>
    <row r="46" ht="15" customHeight="1" spans="1:9">
      <c r="A46" s="25">
        <v>39</v>
      </c>
      <c r="B46" s="26" t="s">
        <v>1715</v>
      </c>
      <c r="C46" s="138" t="s">
        <v>1716</v>
      </c>
      <c r="D46" s="26"/>
      <c r="E46" s="25" t="s">
        <v>443</v>
      </c>
      <c r="F46" s="25">
        <v>13</v>
      </c>
      <c r="G46" s="27" t="s">
        <v>1717</v>
      </c>
      <c r="H46" s="27" t="s">
        <v>1717</v>
      </c>
      <c r="I46" s="141" t="s">
        <v>1647</v>
      </c>
    </row>
    <row r="47" ht="15" customHeight="1" spans="1:9">
      <c r="A47" s="25">
        <v>40</v>
      </c>
      <c r="B47" s="26" t="s">
        <v>1718</v>
      </c>
      <c r="C47" s="138" t="s">
        <v>1719</v>
      </c>
      <c r="D47" s="26"/>
      <c r="E47" s="25" t="s">
        <v>443</v>
      </c>
      <c r="F47" s="25">
        <v>10</v>
      </c>
      <c r="G47" s="27" t="s">
        <v>1717</v>
      </c>
      <c r="H47" s="27" t="s">
        <v>1717</v>
      </c>
      <c r="I47" s="141" t="s">
        <v>1647</v>
      </c>
    </row>
    <row r="48" ht="15" customHeight="1" spans="1:9">
      <c r="A48" s="25">
        <v>41</v>
      </c>
      <c r="B48" s="26" t="s">
        <v>1720</v>
      </c>
      <c r="C48" s="138"/>
      <c r="D48" s="26"/>
      <c r="E48" s="25" t="s">
        <v>1019</v>
      </c>
      <c r="F48" s="25">
        <v>1</v>
      </c>
      <c r="G48" s="27" t="s">
        <v>1721</v>
      </c>
      <c r="H48" s="27" t="s">
        <v>1721</v>
      </c>
      <c r="I48" s="141" t="s">
        <v>1722</v>
      </c>
    </row>
    <row r="49" ht="15" customHeight="1" spans="1:9">
      <c r="A49" s="25">
        <v>42</v>
      </c>
      <c r="B49" s="26" t="s">
        <v>1723</v>
      </c>
      <c r="C49" s="138" t="s">
        <v>1724</v>
      </c>
      <c r="D49" s="26" t="s">
        <v>1670</v>
      </c>
      <c r="E49" s="25" t="s">
        <v>443</v>
      </c>
      <c r="F49" s="25">
        <v>1</v>
      </c>
      <c r="G49" s="27" t="s">
        <v>1721</v>
      </c>
      <c r="H49" s="27" t="s">
        <v>1721</v>
      </c>
      <c r="I49" s="141" t="s">
        <v>1722</v>
      </c>
    </row>
    <row r="50" ht="15" customHeight="1" spans="1:9">
      <c r="A50" s="25">
        <v>43</v>
      </c>
      <c r="B50" s="26" t="s">
        <v>1725</v>
      </c>
      <c r="C50" s="138" t="s">
        <v>1726</v>
      </c>
      <c r="D50" s="26" t="s">
        <v>1670</v>
      </c>
      <c r="E50" s="25" t="s">
        <v>443</v>
      </c>
      <c r="F50" s="25">
        <v>1</v>
      </c>
      <c r="G50" s="27" t="s">
        <v>1721</v>
      </c>
      <c r="H50" s="27" t="s">
        <v>1721</v>
      </c>
      <c r="I50" s="141" t="s">
        <v>1722</v>
      </c>
    </row>
    <row r="51" ht="15" customHeight="1" spans="1:9">
      <c r="A51" s="25">
        <v>44</v>
      </c>
      <c r="B51" s="26" t="s">
        <v>1727</v>
      </c>
      <c r="C51" s="138" t="s">
        <v>1728</v>
      </c>
      <c r="D51" s="26" t="s">
        <v>1670</v>
      </c>
      <c r="E51" s="25" t="s">
        <v>443</v>
      </c>
      <c r="F51" s="25">
        <v>1</v>
      </c>
      <c r="G51" s="27" t="s">
        <v>1721</v>
      </c>
      <c r="H51" s="27" t="s">
        <v>1721</v>
      </c>
      <c r="I51" s="141" t="s">
        <v>1722</v>
      </c>
    </row>
    <row r="52" ht="15" customHeight="1" spans="1:9">
      <c r="A52" s="25">
        <v>45</v>
      </c>
      <c r="B52" s="26" t="s">
        <v>1729</v>
      </c>
      <c r="C52" s="138"/>
      <c r="D52" s="26"/>
      <c r="E52" s="25" t="s">
        <v>443</v>
      </c>
      <c r="F52" s="25">
        <v>1</v>
      </c>
      <c r="G52" s="27" t="s">
        <v>1721</v>
      </c>
      <c r="H52" s="27" t="s">
        <v>1721</v>
      </c>
      <c r="I52" s="141" t="s">
        <v>1722</v>
      </c>
    </row>
    <row r="53" ht="15" customHeight="1" spans="1:9">
      <c r="A53" s="25">
        <v>46</v>
      </c>
      <c r="B53" s="26" t="s">
        <v>1730</v>
      </c>
      <c r="C53" s="138"/>
      <c r="D53" s="26"/>
      <c r="E53" s="25" t="s">
        <v>443</v>
      </c>
      <c r="F53" s="25">
        <v>1</v>
      </c>
      <c r="G53" s="27" t="s">
        <v>1721</v>
      </c>
      <c r="H53" s="27" t="s">
        <v>1721</v>
      </c>
      <c r="I53" s="141" t="s">
        <v>1722</v>
      </c>
    </row>
    <row r="54" ht="15" customHeight="1" spans="1:9">
      <c r="A54" s="25">
        <v>47</v>
      </c>
      <c r="B54" s="26" t="s">
        <v>1731</v>
      </c>
      <c r="C54" s="138"/>
      <c r="D54" s="26"/>
      <c r="E54" s="25" t="s">
        <v>443</v>
      </c>
      <c r="F54" s="25">
        <v>1</v>
      </c>
      <c r="G54" s="27" t="s">
        <v>1721</v>
      </c>
      <c r="H54" s="27" t="s">
        <v>1721</v>
      </c>
      <c r="I54" s="141" t="s">
        <v>1722</v>
      </c>
    </row>
    <row r="55" ht="15" customHeight="1" spans="1:9">
      <c r="A55" s="25">
        <v>48</v>
      </c>
      <c r="B55" s="26" t="s">
        <v>1732</v>
      </c>
      <c r="C55" s="138" t="s">
        <v>1733</v>
      </c>
      <c r="D55" s="26" t="s">
        <v>1673</v>
      </c>
      <c r="E55" s="25" t="s">
        <v>443</v>
      </c>
      <c r="F55" s="25">
        <v>1</v>
      </c>
      <c r="G55" s="27" t="s">
        <v>1653</v>
      </c>
      <c r="H55" s="27" t="s">
        <v>1653</v>
      </c>
      <c r="I55" s="141" t="s">
        <v>1734</v>
      </c>
    </row>
    <row r="56" ht="15" customHeight="1" spans="1:9">
      <c r="A56" s="25">
        <v>49</v>
      </c>
      <c r="B56" s="26" t="s">
        <v>1735</v>
      </c>
      <c r="C56" s="138" t="s">
        <v>1733</v>
      </c>
      <c r="D56" s="26" t="s">
        <v>1673</v>
      </c>
      <c r="E56" s="25" t="s">
        <v>443</v>
      </c>
      <c r="F56" s="25">
        <v>1</v>
      </c>
      <c r="G56" s="27" t="s">
        <v>1653</v>
      </c>
      <c r="H56" s="27" t="s">
        <v>1653</v>
      </c>
      <c r="I56" s="141" t="s">
        <v>1734</v>
      </c>
    </row>
    <row r="57" ht="15" customHeight="1" spans="1:9">
      <c r="A57" s="25">
        <v>50</v>
      </c>
      <c r="B57" s="26" t="s">
        <v>1735</v>
      </c>
      <c r="C57" s="138" t="s">
        <v>1733</v>
      </c>
      <c r="D57" s="26" t="s">
        <v>1673</v>
      </c>
      <c r="E57" s="25" t="s">
        <v>443</v>
      </c>
      <c r="F57" s="25">
        <v>1</v>
      </c>
      <c r="G57" s="27" t="s">
        <v>1653</v>
      </c>
      <c r="H57" s="27" t="s">
        <v>1653</v>
      </c>
      <c r="I57" s="141" t="s">
        <v>1734</v>
      </c>
    </row>
    <row r="58" ht="15" customHeight="1" spans="1:9">
      <c r="A58" s="25">
        <v>51</v>
      </c>
      <c r="B58" s="26" t="s">
        <v>1735</v>
      </c>
      <c r="C58" s="138" t="s">
        <v>1733</v>
      </c>
      <c r="D58" s="26" t="s">
        <v>1673</v>
      </c>
      <c r="E58" s="25" t="s">
        <v>443</v>
      </c>
      <c r="F58" s="25">
        <v>1</v>
      </c>
      <c r="G58" s="27" t="s">
        <v>1653</v>
      </c>
      <c r="H58" s="27" t="s">
        <v>1653</v>
      </c>
      <c r="I58" s="141" t="s">
        <v>1734</v>
      </c>
    </row>
    <row r="59" ht="15" customHeight="1" spans="1:9">
      <c r="A59" s="25">
        <v>52</v>
      </c>
      <c r="B59" s="26" t="s">
        <v>1735</v>
      </c>
      <c r="C59" s="138" t="s">
        <v>1733</v>
      </c>
      <c r="D59" s="26" t="s">
        <v>1673</v>
      </c>
      <c r="E59" s="25" t="s">
        <v>443</v>
      </c>
      <c r="F59" s="25">
        <v>1</v>
      </c>
      <c r="G59" s="27" t="s">
        <v>1653</v>
      </c>
      <c r="H59" s="27" t="s">
        <v>1653</v>
      </c>
      <c r="I59" s="141" t="s">
        <v>1734</v>
      </c>
    </row>
    <row r="60" ht="15" customHeight="1" spans="1:9">
      <c r="A60" s="25">
        <v>53</v>
      </c>
      <c r="B60" s="26" t="s">
        <v>1735</v>
      </c>
      <c r="C60" s="138" t="s">
        <v>1733</v>
      </c>
      <c r="D60" s="26" t="s">
        <v>1673</v>
      </c>
      <c r="E60" s="25" t="s">
        <v>443</v>
      </c>
      <c r="F60" s="25">
        <v>1</v>
      </c>
      <c r="G60" s="27" t="s">
        <v>1653</v>
      </c>
      <c r="H60" s="27" t="s">
        <v>1653</v>
      </c>
      <c r="I60" s="141" t="s">
        <v>1734</v>
      </c>
    </row>
    <row r="61" ht="15" customHeight="1" spans="1:9">
      <c r="A61" s="25">
        <v>54</v>
      </c>
      <c r="B61" s="26" t="s">
        <v>1735</v>
      </c>
      <c r="C61" s="138" t="s">
        <v>1733</v>
      </c>
      <c r="D61" s="26" t="s">
        <v>1673</v>
      </c>
      <c r="E61" s="25" t="s">
        <v>443</v>
      </c>
      <c r="F61" s="25">
        <v>1</v>
      </c>
      <c r="G61" s="27" t="s">
        <v>1653</v>
      </c>
      <c r="H61" s="27" t="s">
        <v>1653</v>
      </c>
      <c r="I61" s="141" t="s">
        <v>1734</v>
      </c>
    </row>
    <row r="62" ht="15" customHeight="1" spans="1:9">
      <c r="A62" s="25">
        <v>55</v>
      </c>
      <c r="B62" s="26" t="s">
        <v>1735</v>
      </c>
      <c r="C62" s="138" t="s">
        <v>1733</v>
      </c>
      <c r="D62" s="26" t="s">
        <v>1673</v>
      </c>
      <c r="E62" s="25" t="s">
        <v>443</v>
      </c>
      <c r="F62" s="25">
        <v>1</v>
      </c>
      <c r="G62" s="27" t="s">
        <v>1653</v>
      </c>
      <c r="H62" s="27" t="s">
        <v>1653</v>
      </c>
      <c r="I62" s="141" t="s">
        <v>1734</v>
      </c>
    </row>
    <row r="63" ht="15" customHeight="1" spans="1:9">
      <c r="A63" s="25">
        <v>56</v>
      </c>
      <c r="B63" s="26" t="s">
        <v>1736</v>
      </c>
      <c r="C63" s="138" t="s">
        <v>1737</v>
      </c>
      <c r="D63" s="26" t="s">
        <v>1673</v>
      </c>
      <c r="E63" s="25" t="s">
        <v>443</v>
      </c>
      <c r="F63" s="25">
        <v>1</v>
      </c>
      <c r="G63" s="27" t="s">
        <v>1653</v>
      </c>
      <c r="H63" s="27" t="s">
        <v>1653</v>
      </c>
      <c r="I63" s="141" t="s">
        <v>1734</v>
      </c>
    </row>
    <row r="64" ht="15" customHeight="1" spans="1:9">
      <c r="A64" s="25">
        <v>57</v>
      </c>
      <c r="B64" s="26" t="s">
        <v>1736</v>
      </c>
      <c r="C64" s="138" t="s">
        <v>1733</v>
      </c>
      <c r="D64" s="26" t="s">
        <v>1673</v>
      </c>
      <c r="E64" s="25" t="s">
        <v>443</v>
      </c>
      <c r="F64" s="25">
        <v>1</v>
      </c>
      <c r="G64" s="27" t="s">
        <v>1653</v>
      </c>
      <c r="H64" s="27" t="s">
        <v>1653</v>
      </c>
      <c r="I64" s="141" t="s">
        <v>1734</v>
      </c>
    </row>
    <row r="65" ht="15" customHeight="1" spans="1:9">
      <c r="A65" s="25">
        <v>58</v>
      </c>
      <c r="B65" s="26" t="s">
        <v>1736</v>
      </c>
      <c r="C65" s="138" t="s">
        <v>1733</v>
      </c>
      <c r="D65" s="26" t="s">
        <v>1673</v>
      </c>
      <c r="E65" s="25" t="s">
        <v>443</v>
      </c>
      <c r="F65" s="25">
        <v>1</v>
      </c>
      <c r="G65" s="27" t="s">
        <v>1653</v>
      </c>
      <c r="H65" s="27" t="s">
        <v>1653</v>
      </c>
      <c r="I65" s="141" t="s">
        <v>1734</v>
      </c>
    </row>
    <row r="66" ht="15" customHeight="1" spans="1:9">
      <c r="A66" s="25">
        <v>59</v>
      </c>
      <c r="B66" s="26" t="s">
        <v>1736</v>
      </c>
      <c r="C66" s="138" t="s">
        <v>1733</v>
      </c>
      <c r="D66" s="26" t="s">
        <v>1673</v>
      </c>
      <c r="E66" s="25" t="s">
        <v>443</v>
      </c>
      <c r="F66" s="25">
        <v>1</v>
      </c>
      <c r="G66" s="27" t="s">
        <v>1653</v>
      </c>
      <c r="H66" s="27" t="s">
        <v>1653</v>
      </c>
      <c r="I66" s="141" t="s">
        <v>1734</v>
      </c>
    </row>
    <row r="67" ht="15" customHeight="1" spans="1:9">
      <c r="A67" s="25">
        <v>60</v>
      </c>
      <c r="B67" s="26" t="s">
        <v>1736</v>
      </c>
      <c r="C67" s="138" t="s">
        <v>1738</v>
      </c>
      <c r="D67" s="26" t="s">
        <v>1673</v>
      </c>
      <c r="E67" s="25" t="s">
        <v>443</v>
      </c>
      <c r="F67" s="25">
        <v>1</v>
      </c>
      <c r="G67" s="27" t="s">
        <v>1653</v>
      </c>
      <c r="H67" s="27" t="s">
        <v>1653</v>
      </c>
      <c r="I67" s="141" t="s">
        <v>1734</v>
      </c>
    </row>
    <row r="68" ht="15" customHeight="1" spans="1:9">
      <c r="A68" s="25">
        <v>61</v>
      </c>
      <c r="B68" s="26" t="s">
        <v>1736</v>
      </c>
      <c r="C68" s="138" t="s">
        <v>1739</v>
      </c>
      <c r="D68" s="26" t="s">
        <v>1673</v>
      </c>
      <c r="E68" s="25" t="s">
        <v>443</v>
      </c>
      <c r="F68" s="25">
        <v>1</v>
      </c>
      <c r="G68" s="27" t="s">
        <v>1653</v>
      </c>
      <c r="H68" s="27" t="s">
        <v>1653</v>
      </c>
      <c r="I68" s="141" t="s">
        <v>1734</v>
      </c>
    </row>
    <row r="69" ht="15" customHeight="1" spans="1:9">
      <c r="A69" s="25">
        <v>62</v>
      </c>
      <c r="B69" s="26" t="s">
        <v>1740</v>
      </c>
      <c r="C69" s="138" t="s">
        <v>1741</v>
      </c>
      <c r="D69" s="26" t="s">
        <v>1673</v>
      </c>
      <c r="E69" s="25" t="s">
        <v>443</v>
      </c>
      <c r="F69" s="25">
        <v>1</v>
      </c>
      <c r="G69" s="27" t="s">
        <v>1653</v>
      </c>
      <c r="H69" s="27" t="s">
        <v>1653</v>
      </c>
      <c r="I69" s="141" t="s">
        <v>1734</v>
      </c>
    </row>
    <row r="70" ht="15" customHeight="1" spans="1:9">
      <c r="A70" s="25">
        <v>63</v>
      </c>
      <c r="B70" s="26" t="s">
        <v>1742</v>
      </c>
      <c r="C70" s="138" t="s">
        <v>1743</v>
      </c>
      <c r="D70" s="26" t="s">
        <v>1673</v>
      </c>
      <c r="E70" s="25" t="s">
        <v>443</v>
      </c>
      <c r="F70" s="25">
        <v>1</v>
      </c>
      <c r="G70" s="27" t="s">
        <v>1653</v>
      </c>
      <c r="H70" s="27" t="s">
        <v>1653</v>
      </c>
      <c r="I70" s="141" t="s">
        <v>1734</v>
      </c>
    </row>
    <row r="71" ht="15" customHeight="1" spans="1:9">
      <c r="A71" s="25">
        <v>64</v>
      </c>
      <c r="B71" s="26" t="s">
        <v>1740</v>
      </c>
      <c r="C71" s="138" t="s">
        <v>1744</v>
      </c>
      <c r="D71" s="26" t="s">
        <v>1673</v>
      </c>
      <c r="E71" s="25" t="s">
        <v>443</v>
      </c>
      <c r="F71" s="25">
        <v>1</v>
      </c>
      <c r="G71" s="27" t="s">
        <v>1653</v>
      </c>
      <c r="H71" s="27" t="s">
        <v>1653</v>
      </c>
      <c r="I71" s="141" t="s">
        <v>1734</v>
      </c>
    </row>
    <row r="72" ht="15" customHeight="1" spans="1:9">
      <c r="A72" s="25">
        <v>65</v>
      </c>
      <c r="B72" s="26" t="s">
        <v>1745</v>
      </c>
      <c r="C72" s="138" t="s">
        <v>1746</v>
      </c>
      <c r="D72" s="26" t="s">
        <v>1747</v>
      </c>
      <c r="E72" s="25" t="s">
        <v>443</v>
      </c>
      <c r="F72" s="25">
        <v>1</v>
      </c>
      <c r="G72" s="27" t="s">
        <v>1653</v>
      </c>
      <c r="H72" s="27" t="s">
        <v>1653</v>
      </c>
      <c r="I72" s="141" t="s">
        <v>1734</v>
      </c>
    </row>
    <row r="73" ht="15" customHeight="1" spans="1:9">
      <c r="A73" s="25">
        <v>66</v>
      </c>
      <c r="B73" s="26" t="s">
        <v>1748</v>
      </c>
      <c r="C73" s="138" t="s">
        <v>1749</v>
      </c>
      <c r="D73" s="26" t="s">
        <v>1652</v>
      </c>
      <c r="E73" s="25" t="s">
        <v>443</v>
      </c>
      <c r="F73" s="25">
        <v>1</v>
      </c>
      <c r="G73" s="27" t="s">
        <v>1653</v>
      </c>
      <c r="H73" s="27" t="s">
        <v>1653</v>
      </c>
      <c r="I73" s="141" t="s">
        <v>1734</v>
      </c>
    </row>
    <row r="74" ht="15" customHeight="1" spans="1:9">
      <c r="A74" s="25">
        <v>67</v>
      </c>
      <c r="B74" s="26" t="s">
        <v>1750</v>
      </c>
      <c r="C74" s="138" t="s">
        <v>1751</v>
      </c>
      <c r="D74" s="26" t="s">
        <v>1752</v>
      </c>
      <c r="E74" s="25" t="s">
        <v>443</v>
      </c>
      <c r="F74" s="25">
        <v>1</v>
      </c>
      <c r="G74" s="27" t="s">
        <v>1653</v>
      </c>
      <c r="H74" s="27" t="s">
        <v>1653</v>
      </c>
      <c r="I74" s="141" t="s">
        <v>1734</v>
      </c>
    </row>
    <row r="75" ht="15" customHeight="1" spans="1:9">
      <c r="A75" s="25">
        <v>68</v>
      </c>
      <c r="B75" s="26" t="s">
        <v>1753</v>
      </c>
      <c r="C75" s="138" t="s">
        <v>1754</v>
      </c>
      <c r="D75" s="26" t="s">
        <v>1673</v>
      </c>
      <c r="E75" s="25" t="s">
        <v>443</v>
      </c>
      <c r="F75" s="25">
        <v>1</v>
      </c>
      <c r="G75" s="27" t="s">
        <v>1653</v>
      </c>
      <c r="H75" s="27" t="s">
        <v>1653</v>
      </c>
      <c r="I75" s="141" t="s">
        <v>1734</v>
      </c>
    </row>
    <row r="76" ht="15" customHeight="1" spans="1:9">
      <c r="A76" s="25">
        <v>69</v>
      </c>
      <c r="B76" s="26" t="s">
        <v>1742</v>
      </c>
      <c r="C76" s="138" t="s">
        <v>1754</v>
      </c>
      <c r="D76" s="26" t="s">
        <v>1673</v>
      </c>
      <c r="E76" s="25" t="s">
        <v>443</v>
      </c>
      <c r="F76" s="25">
        <v>1</v>
      </c>
      <c r="G76" s="27" t="s">
        <v>1755</v>
      </c>
      <c r="H76" s="27" t="s">
        <v>1755</v>
      </c>
      <c r="I76" s="141" t="s">
        <v>1734</v>
      </c>
    </row>
    <row r="77" ht="15" customHeight="1" spans="1:9">
      <c r="A77" s="25">
        <v>70</v>
      </c>
      <c r="B77" s="26" t="s">
        <v>1742</v>
      </c>
      <c r="C77" s="138" t="s">
        <v>1743</v>
      </c>
      <c r="D77" s="26" t="s">
        <v>1673</v>
      </c>
      <c r="E77" s="25" t="s">
        <v>443</v>
      </c>
      <c r="F77" s="25">
        <v>1</v>
      </c>
      <c r="G77" s="27" t="s">
        <v>1756</v>
      </c>
      <c r="H77" s="27" t="s">
        <v>1756</v>
      </c>
      <c r="I77" s="141" t="s">
        <v>1734</v>
      </c>
    </row>
    <row r="78" ht="15" customHeight="1" spans="1:9">
      <c r="A78" s="25">
        <v>71</v>
      </c>
      <c r="B78" s="26" t="s">
        <v>1757</v>
      </c>
      <c r="C78" s="138" t="s">
        <v>1758</v>
      </c>
      <c r="D78" s="26"/>
      <c r="E78" s="25" t="s">
        <v>443</v>
      </c>
      <c r="F78" s="25">
        <v>1</v>
      </c>
      <c r="G78" s="27" t="s">
        <v>1668</v>
      </c>
      <c r="H78" s="27" t="s">
        <v>1668</v>
      </c>
      <c r="I78" s="141" t="s">
        <v>1734</v>
      </c>
    </row>
    <row r="79" ht="15" customHeight="1" spans="1:9">
      <c r="A79" s="25">
        <v>72</v>
      </c>
      <c r="B79" s="26" t="s">
        <v>1759</v>
      </c>
      <c r="C79" s="138" t="s">
        <v>1760</v>
      </c>
      <c r="D79" s="26"/>
      <c r="E79" s="25" t="s">
        <v>443</v>
      </c>
      <c r="F79" s="25">
        <v>1</v>
      </c>
      <c r="G79" s="27" t="s">
        <v>1761</v>
      </c>
      <c r="H79" s="27" t="s">
        <v>1761</v>
      </c>
      <c r="I79" s="141" t="s">
        <v>1734</v>
      </c>
    </row>
    <row r="80" ht="15" customHeight="1" spans="1:9">
      <c r="A80" s="25">
        <v>73</v>
      </c>
      <c r="B80" s="26" t="s">
        <v>1762</v>
      </c>
      <c r="C80" s="138" t="s">
        <v>1763</v>
      </c>
      <c r="D80" s="26"/>
      <c r="E80" s="25" t="s">
        <v>443</v>
      </c>
      <c r="F80" s="25">
        <v>1</v>
      </c>
      <c r="G80" s="27" t="s">
        <v>1764</v>
      </c>
      <c r="H80" s="27" t="s">
        <v>1764</v>
      </c>
      <c r="I80" s="141" t="s">
        <v>1734</v>
      </c>
    </row>
    <row r="81" ht="15" customHeight="1" spans="1:9">
      <c r="A81" s="25">
        <v>74</v>
      </c>
      <c r="B81" s="26" t="s">
        <v>1762</v>
      </c>
      <c r="C81" s="138" t="s">
        <v>1763</v>
      </c>
      <c r="D81" s="26"/>
      <c r="E81" s="25" t="s">
        <v>443</v>
      </c>
      <c r="F81" s="25">
        <v>1</v>
      </c>
      <c r="G81" s="27" t="s">
        <v>1764</v>
      </c>
      <c r="H81" s="27" t="s">
        <v>1764</v>
      </c>
      <c r="I81" s="141" t="s">
        <v>1734</v>
      </c>
    </row>
    <row r="82" ht="15" customHeight="1" spans="1:9">
      <c r="A82" s="25">
        <v>75</v>
      </c>
      <c r="B82" s="26" t="s">
        <v>1765</v>
      </c>
      <c r="C82" s="138" t="s">
        <v>1766</v>
      </c>
      <c r="D82" s="26" t="s">
        <v>1767</v>
      </c>
      <c r="E82" s="25" t="s">
        <v>443</v>
      </c>
      <c r="F82" s="25">
        <v>1</v>
      </c>
      <c r="G82" s="27" t="s">
        <v>1768</v>
      </c>
      <c r="H82" s="27" t="s">
        <v>1768</v>
      </c>
      <c r="I82" s="141" t="s">
        <v>1734</v>
      </c>
    </row>
    <row r="83" ht="15" customHeight="1" spans="1:9">
      <c r="A83" s="25">
        <v>76</v>
      </c>
      <c r="B83" s="26" t="s">
        <v>1769</v>
      </c>
      <c r="C83" s="138" t="s">
        <v>1770</v>
      </c>
      <c r="D83" s="26" t="s">
        <v>1656</v>
      </c>
      <c r="E83" s="25" t="s">
        <v>443</v>
      </c>
      <c r="F83" s="25">
        <v>1</v>
      </c>
      <c r="G83" s="27" t="s">
        <v>1698</v>
      </c>
      <c r="H83" s="27" t="s">
        <v>1698</v>
      </c>
      <c r="I83" s="141" t="s">
        <v>1734</v>
      </c>
    </row>
    <row r="84" ht="15" customHeight="1" spans="1:9">
      <c r="A84" s="25">
        <v>77</v>
      </c>
      <c r="B84" s="26" t="s">
        <v>1769</v>
      </c>
      <c r="C84" s="138" t="s">
        <v>1770</v>
      </c>
      <c r="D84" s="26" t="s">
        <v>1656</v>
      </c>
      <c r="E84" s="25" t="s">
        <v>443</v>
      </c>
      <c r="F84" s="25">
        <v>1</v>
      </c>
      <c r="G84" s="27" t="s">
        <v>1698</v>
      </c>
      <c r="H84" s="27" t="s">
        <v>1698</v>
      </c>
      <c r="I84" s="141" t="s">
        <v>1734</v>
      </c>
    </row>
    <row r="85" ht="15" customHeight="1" spans="1:9">
      <c r="A85" s="25">
        <v>78</v>
      </c>
      <c r="B85" s="26" t="s">
        <v>1771</v>
      </c>
      <c r="C85" s="138"/>
      <c r="D85" s="26" t="s">
        <v>1656</v>
      </c>
      <c r="E85" s="25" t="s">
        <v>443</v>
      </c>
      <c r="F85" s="25">
        <v>1</v>
      </c>
      <c r="G85" s="27" t="s">
        <v>1698</v>
      </c>
      <c r="H85" s="27" t="s">
        <v>1698</v>
      </c>
      <c r="I85" s="141" t="s">
        <v>1734</v>
      </c>
    </row>
    <row r="86" ht="15" customHeight="1" spans="1:9">
      <c r="A86" s="25">
        <v>79</v>
      </c>
      <c r="B86" s="26" t="s">
        <v>1772</v>
      </c>
      <c r="C86" s="138"/>
      <c r="D86" s="26"/>
      <c r="E86" s="25" t="s">
        <v>443</v>
      </c>
      <c r="F86" s="25">
        <v>1</v>
      </c>
      <c r="G86" s="27" t="s">
        <v>1773</v>
      </c>
      <c r="H86" s="27" t="s">
        <v>1773</v>
      </c>
      <c r="I86" s="141" t="s">
        <v>1734</v>
      </c>
    </row>
    <row r="87" ht="15" customHeight="1" spans="1:9">
      <c r="A87" s="25">
        <v>80</v>
      </c>
      <c r="B87" s="26" t="s">
        <v>1774</v>
      </c>
      <c r="C87" s="138" t="s">
        <v>1775</v>
      </c>
      <c r="D87" s="26" t="s">
        <v>1776</v>
      </c>
      <c r="E87" s="25" t="s">
        <v>667</v>
      </c>
      <c r="F87" s="25">
        <v>1</v>
      </c>
      <c r="G87" s="27" t="s">
        <v>1721</v>
      </c>
      <c r="H87" s="27" t="s">
        <v>1721</v>
      </c>
      <c r="I87" s="141" t="s">
        <v>1734</v>
      </c>
    </row>
    <row r="88" ht="15" customHeight="1" spans="1:9">
      <c r="A88" s="25"/>
      <c r="B88" s="26"/>
      <c r="C88" s="138"/>
      <c r="D88" s="26"/>
      <c r="E88" s="25"/>
      <c r="F88" s="25"/>
      <c r="G88" s="27"/>
      <c r="H88" s="27"/>
      <c r="I88" s="41"/>
    </row>
    <row r="89" ht="15" customHeight="1" spans="1:9">
      <c r="A89" s="25"/>
      <c r="B89" s="26"/>
      <c r="C89" s="138"/>
      <c r="D89" s="26"/>
      <c r="E89" s="25"/>
      <c r="F89" s="25"/>
      <c r="G89" s="27"/>
      <c r="H89" s="27"/>
      <c r="I89" s="41"/>
    </row>
  </sheetData>
  <autoFilter ref="A7:I87">
    <extLst/>
  </autoFilter>
  <mergeCells count="11">
    <mergeCell ref="A2:I2"/>
    <mergeCell ref="A3:I3"/>
    <mergeCell ref="A6:A7"/>
    <mergeCell ref="B6:B7"/>
    <mergeCell ref="C6:C7"/>
    <mergeCell ref="D6:D7"/>
    <mergeCell ref="E6:E7"/>
    <mergeCell ref="F6:F7"/>
    <mergeCell ref="G6:G7"/>
    <mergeCell ref="H6:H7"/>
    <mergeCell ref="I6:I7"/>
  </mergeCells>
  <hyperlinks>
    <hyperlink ref="A1" location="索引目录!E40" display="返回索引页"/>
  </hyperlinks>
  <printOptions horizontalCentered="1"/>
  <pageMargins left="0.156944444444444" right="0.156944444444444" top="0.984027777777778" bottom="0.904861111111111" header="0.984027777777778" footer="0.472222222222222"/>
  <pageSetup paperSize="9" fitToHeight="0" orientation="landscape"/>
  <headerFooter alignWithMargins="0">
    <oddHeader>&amp;R&amp;10</oddHeader>
    <oddFooter>&amp;R共&amp;N页，第&amp;P页</oddFooter>
  </headerFooter>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T33"/>
  <sheetViews>
    <sheetView zoomScale="90" zoomScaleNormal="90" workbookViewId="0">
      <pane ySplit="7" topLeftCell="A20" activePane="bottomLeft" state="frozen"/>
      <selection/>
      <selection pane="bottomLeft" activeCell="H35" sqref="H35"/>
    </sheetView>
  </sheetViews>
  <sheetFormatPr defaultColWidth="9" defaultRowHeight="15.75" customHeight="1"/>
  <cols>
    <col min="1" max="1" width="5.25" style="15" customWidth="1"/>
    <col min="2" max="2" width="7.75" style="15" customWidth="1"/>
    <col min="3" max="3" width="11.75" style="15" customWidth="1"/>
    <col min="4" max="4" width="8.25" style="15" customWidth="1"/>
    <col min="5" max="5" width="7.5" style="15" customWidth="1"/>
    <col min="6" max="7" width="5.25" style="15" customWidth="1"/>
    <col min="8" max="9" width="5.125" style="15" customWidth="1"/>
    <col min="10" max="10" width="7.125" style="15" customWidth="1"/>
    <col min="11" max="11" width="8.25" style="15" customWidth="1"/>
    <col min="12" max="12" width="9.75" style="15" hidden="1" customWidth="1" outlineLevel="1"/>
    <col min="13" max="13" width="9.25" style="15" hidden="1" customWidth="1" outlineLevel="1"/>
    <col min="14" max="14" width="9.75" style="15" customWidth="1" collapsed="1"/>
    <col min="15" max="15" width="9.625" style="15" customWidth="1"/>
    <col min="16" max="17" width="9.25" style="15" customWidth="1"/>
    <col min="18" max="18" width="4.75" style="15" customWidth="1"/>
    <col min="19" max="19" width="6.625" style="15" customWidth="1"/>
    <col min="20" max="20" width="13.125" style="15" hidden="1" customWidth="1" outlineLevel="1"/>
    <col min="21" max="21" width="9" style="15" collapsed="1"/>
    <col min="22" max="16384" width="9" style="15"/>
  </cols>
  <sheetData>
    <row r="1" s="85" customFormat="1" ht="11.25" spans="1:19">
      <c r="A1" s="86" t="s">
        <v>268</v>
      </c>
      <c r="B1" s="86" t="s">
        <v>289</v>
      </c>
      <c r="C1" s="87"/>
      <c r="D1" s="87"/>
      <c r="E1" s="87"/>
      <c r="F1" s="87"/>
      <c r="G1" s="87"/>
      <c r="H1" s="87"/>
      <c r="I1" s="87"/>
      <c r="J1" s="87"/>
      <c r="K1" s="87"/>
      <c r="L1" s="87"/>
      <c r="M1" s="87"/>
      <c r="N1" s="87"/>
      <c r="O1" s="87"/>
      <c r="P1" s="87"/>
      <c r="Q1" s="87"/>
      <c r="R1" s="87"/>
      <c r="S1" s="87"/>
    </row>
    <row r="2" s="12" customFormat="1" ht="30" customHeight="1" spans="1:19">
      <c r="A2" s="19" t="s">
        <v>1777</v>
      </c>
      <c r="B2" s="19"/>
      <c r="C2" s="19"/>
      <c r="D2" s="19"/>
      <c r="E2" s="19"/>
      <c r="F2" s="19"/>
      <c r="G2" s="19"/>
      <c r="H2" s="19"/>
      <c r="I2" s="19"/>
      <c r="J2" s="19"/>
      <c r="K2" s="19"/>
      <c r="L2" s="19"/>
      <c r="M2" s="19"/>
      <c r="N2" s="19"/>
      <c r="O2" s="19"/>
      <c r="P2" s="19"/>
      <c r="Q2" s="19"/>
      <c r="R2" s="19"/>
      <c r="S2" s="19"/>
    </row>
    <row r="3" ht="15" customHeight="1" spans="1:19">
      <c r="A3" s="20" t="str">
        <f>CONCATENATE(封面!D9,封面!F9,封面!G9,封面!H9,封面!I9,封面!J9,封面!K9)</f>
        <v>评估基准日：2024年9月30日</v>
      </c>
      <c r="B3" s="20"/>
      <c r="C3" s="20"/>
      <c r="D3" s="20"/>
      <c r="E3" s="20"/>
      <c r="F3" s="20"/>
      <c r="G3" s="20"/>
      <c r="H3" s="20"/>
      <c r="I3" s="20"/>
      <c r="J3" s="38"/>
      <c r="K3" s="38"/>
      <c r="L3" s="38"/>
      <c r="M3" s="38"/>
      <c r="N3" s="38"/>
      <c r="O3" s="38"/>
      <c r="P3" s="38"/>
      <c r="Q3" s="38"/>
      <c r="R3" s="38"/>
      <c r="S3" s="38"/>
    </row>
    <row r="4" ht="15" customHeight="1" spans="1:19">
      <c r="A4" s="20"/>
      <c r="B4" s="20"/>
      <c r="C4" s="20"/>
      <c r="D4" s="20"/>
      <c r="E4" s="20"/>
      <c r="F4" s="20"/>
      <c r="G4" s="20"/>
      <c r="H4" s="20"/>
      <c r="I4" s="20"/>
      <c r="J4" s="38"/>
      <c r="K4" s="39"/>
      <c r="L4" s="38"/>
      <c r="M4" s="38"/>
      <c r="N4" s="38"/>
      <c r="O4" s="38"/>
      <c r="P4" s="38"/>
      <c r="Q4" s="38"/>
      <c r="R4" s="38"/>
      <c r="S4" s="39" t="s">
        <v>1778</v>
      </c>
    </row>
    <row r="5" ht="15" customHeight="1" spans="1:19">
      <c r="A5" s="21" t="str">
        <f>封面!D7&amp;封面!F7</f>
        <v>被评估单位：杭州宏逸柳溪旅游发展有限公司</v>
      </c>
      <c r="S5" s="40" t="s">
        <v>292</v>
      </c>
    </row>
    <row r="6" s="91" customFormat="1" ht="15" customHeight="1" spans="1:20">
      <c r="A6" s="114" t="s">
        <v>293</v>
      </c>
      <c r="B6" s="114" t="s">
        <v>903</v>
      </c>
      <c r="C6" s="127" t="s">
        <v>904</v>
      </c>
      <c r="D6" s="114" t="s">
        <v>906</v>
      </c>
      <c r="E6" s="114" t="s">
        <v>907</v>
      </c>
      <c r="F6" s="114" t="s">
        <v>908</v>
      </c>
      <c r="G6" s="114" t="s">
        <v>909</v>
      </c>
      <c r="H6" s="114" t="s">
        <v>910</v>
      </c>
      <c r="I6" s="114" t="s">
        <v>911</v>
      </c>
      <c r="J6" s="114" t="s">
        <v>912</v>
      </c>
      <c r="K6" s="114" t="s">
        <v>804</v>
      </c>
      <c r="L6" s="22" t="s">
        <v>298</v>
      </c>
      <c r="M6" s="23"/>
      <c r="N6" s="112" t="s">
        <v>299</v>
      </c>
      <c r="O6" s="113"/>
      <c r="P6" s="132" t="s">
        <v>300</v>
      </c>
      <c r="Q6" s="24"/>
      <c r="R6" s="114" t="s">
        <v>302</v>
      </c>
      <c r="S6" s="114" t="s">
        <v>303</v>
      </c>
      <c r="T6" s="22" t="s">
        <v>894</v>
      </c>
    </row>
    <row r="7" s="91" customFormat="1" ht="15" customHeight="1" spans="1:20">
      <c r="A7" s="116"/>
      <c r="B7" s="116"/>
      <c r="C7" s="128"/>
      <c r="D7" s="116"/>
      <c r="E7" s="116"/>
      <c r="F7" s="116"/>
      <c r="G7" s="116"/>
      <c r="H7" s="116"/>
      <c r="I7" s="116"/>
      <c r="J7" s="116"/>
      <c r="K7" s="116"/>
      <c r="L7" s="22" t="s">
        <v>895</v>
      </c>
      <c r="M7" s="23" t="s">
        <v>896</v>
      </c>
      <c r="N7" s="33" t="s">
        <v>895</v>
      </c>
      <c r="O7" s="22" t="s">
        <v>896</v>
      </c>
      <c r="P7" s="22" t="s">
        <v>895</v>
      </c>
      <c r="Q7" s="22" t="s">
        <v>896</v>
      </c>
      <c r="R7" s="116"/>
      <c r="S7" s="116"/>
      <c r="T7" s="22"/>
    </row>
    <row r="8" ht="15" customHeight="1" spans="1:20">
      <c r="A8" s="25"/>
      <c r="B8" s="26"/>
      <c r="C8" s="108"/>
      <c r="D8" s="26"/>
      <c r="E8" s="27"/>
      <c r="F8" s="25"/>
      <c r="G8" s="25"/>
      <c r="H8" s="25"/>
      <c r="I8" s="25"/>
      <c r="J8" s="29"/>
      <c r="K8" s="29"/>
      <c r="L8" s="29"/>
      <c r="M8" s="28"/>
      <c r="N8" s="31"/>
      <c r="O8" s="29"/>
      <c r="P8" s="29"/>
      <c r="Q8" s="29"/>
      <c r="R8" s="29" t="str">
        <f>IF(OR(AND(O8=0,Q8=0,),Q8=0,),"",(Q8-O8)/O8*100)</f>
        <v/>
      </c>
      <c r="S8" s="41"/>
      <c r="T8" s="41"/>
    </row>
    <row r="9" ht="15" customHeight="1" spans="1:20">
      <c r="A9" s="25"/>
      <c r="B9" s="26"/>
      <c r="C9" s="108"/>
      <c r="D9" s="26"/>
      <c r="E9" s="27"/>
      <c r="F9" s="25"/>
      <c r="G9" s="25"/>
      <c r="H9" s="25"/>
      <c r="I9" s="25"/>
      <c r="J9" s="29"/>
      <c r="K9" s="29"/>
      <c r="L9" s="29"/>
      <c r="M9" s="28"/>
      <c r="N9" s="31"/>
      <c r="O9" s="29"/>
      <c r="P9" s="29"/>
      <c r="Q9" s="29"/>
      <c r="R9" s="29" t="str">
        <f t="shared" ref="R9:R33" si="0">IF(OR(AND(O9=0,Q9=0,),Q9=0,),"",(Q9-O9)/O9*100)</f>
        <v/>
      </c>
      <c r="S9" s="41"/>
      <c r="T9" s="41"/>
    </row>
    <row r="10" ht="15" customHeight="1" spans="1:20">
      <c r="A10" s="25"/>
      <c r="B10" s="26"/>
      <c r="C10" s="108"/>
      <c r="D10" s="26"/>
      <c r="E10" s="27"/>
      <c r="F10" s="25"/>
      <c r="G10" s="25"/>
      <c r="H10" s="25"/>
      <c r="I10" s="25"/>
      <c r="J10" s="29"/>
      <c r="K10" s="29"/>
      <c r="L10" s="29"/>
      <c r="M10" s="28"/>
      <c r="N10" s="31"/>
      <c r="O10" s="29"/>
      <c r="P10" s="29"/>
      <c r="Q10" s="29"/>
      <c r="R10" s="29" t="str">
        <f t="shared" si="0"/>
        <v/>
      </c>
      <c r="S10" s="41"/>
      <c r="T10" s="41"/>
    </row>
    <row r="11" ht="15" customHeight="1" spans="1:20">
      <c r="A11" s="25"/>
      <c r="B11" s="26"/>
      <c r="C11" s="108"/>
      <c r="D11" s="26"/>
      <c r="E11" s="27"/>
      <c r="F11" s="25"/>
      <c r="G11" s="25"/>
      <c r="H11" s="25"/>
      <c r="I11" s="25"/>
      <c r="J11" s="29"/>
      <c r="K11" s="29"/>
      <c r="L11" s="29"/>
      <c r="M11" s="28"/>
      <c r="N11" s="31"/>
      <c r="O11" s="29"/>
      <c r="P11" s="29"/>
      <c r="Q11" s="29"/>
      <c r="R11" s="29" t="str">
        <f t="shared" si="0"/>
        <v/>
      </c>
      <c r="S11" s="41"/>
      <c r="T11" s="41"/>
    </row>
    <row r="12" ht="15" customHeight="1" spans="1:20">
      <c r="A12" s="25"/>
      <c r="B12" s="26"/>
      <c r="C12" s="108"/>
      <c r="D12" s="26"/>
      <c r="E12" s="27"/>
      <c r="F12" s="25"/>
      <c r="G12" s="25"/>
      <c r="H12" s="25"/>
      <c r="I12" s="25"/>
      <c r="J12" s="29"/>
      <c r="K12" s="29"/>
      <c r="L12" s="29"/>
      <c r="M12" s="28"/>
      <c r="N12" s="31"/>
      <c r="O12" s="29"/>
      <c r="P12" s="29"/>
      <c r="Q12" s="29"/>
      <c r="R12" s="29" t="str">
        <f t="shared" si="0"/>
        <v/>
      </c>
      <c r="S12" s="41"/>
      <c r="T12" s="41"/>
    </row>
    <row r="13" ht="15" customHeight="1" spans="1:20">
      <c r="A13" s="25"/>
      <c r="B13" s="26"/>
      <c r="C13" s="108"/>
      <c r="D13" s="26"/>
      <c r="E13" s="27"/>
      <c r="F13" s="25"/>
      <c r="G13" s="25"/>
      <c r="H13" s="25"/>
      <c r="I13" s="25"/>
      <c r="J13" s="29"/>
      <c r="K13" s="29"/>
      <c r="L13" s="29"/>
      <c r="M13" s="28"/>
      <c r="N13" s="31"/>
      <c r="O13" s="29"/>
      <c r="P13" s="29"/>
      <c r="Q13" s="29"/>
      <c r="R13" s="29" t="str">
        <f t="shared" si="0"/>
        <v/>
      </c>
      <c r="S13" s="41"/>
      <c r="T13" s="41"/>
    </row>
    <row r="14" ht="15" customHeight="1" spans="1:20">
      <c r="A14" s="25"/>
      <c r="B14" s="26"/>
      <c r="C14" s="108"/>
      <c r="D14" s="26"/>
      <c r="E14" s="27"/>
      <c r="F14" s="25"/>
      <c r="G14" s="25"/>
      <c r="H14" s="25"/>
      <c r="I14" s="25"/>
      <c r="J14" s="29"/>
      <c r="K14" s="29"/>
      <c r="L14" s="29"/>
      <c r="M14" s="28"/>
      <c r="N14" s="31"/>
      <c r="O14" s="29"/>
      <c r="P14" s="29"/>
      <c r="Q14" s="29"/>
      <c r="R14" s="29" t="str">
        <f t="shared" si="0"/>
        <v/>
      </c>
      <c r="S14" s="41"/>
      <c r="T14" s="41"/>
    </row>
    <row r="15" ht="15" customHeight="1" spans="1:20">
      <c r="A15" s="25"/>
      <c r="B15" s="26"/>
      <c r="C15" s="108"/>
      <c r="D15" s="26"/>
      <c r="E15" s="27"/>
      <c r="F15" s="25"/>
      <c r="G15" s="25"/>
      <c r="H15" s="25"/>
      <c r="I15" s="25"/>
      <c r="J15" s="29"/>
      <c r="K15" s="29"/>
      <c r="L15" s="29"/>
      <c r="M15" s="28"/>
      <c r="N15" s="31"/>
      <c r="O15" s="29"/>
      <c r="P15" s="29"/>
      <c r="Q15" s="29"/>
      <c r="R15" s="29" t="str">
        <f t="shared" si="0"/>
        <v/>
      </c>
      <c r="S15" s="41"/>
      <c r="T15" s="41"/>
    </row>
    <row r="16" ht="15" customHeight="1" spans="1:20">
      <c r="A16" s="25"/>
      <c r="B16" s="26"/>
      <c r="C16" s="108"/>
      <c r="D16" s="26"/>
      <c r="E16" s="27"/>
      <c r="F16" s="25"/>
      <c r="G16" s="25"/>
      <c r="H16" s="25"/>
      <c r="I16" s="25"/>
      <c r="J16" s="29"/>
      <c r="K16" s="29"/>
      <c r="L16" s="29"/>
      <c r="M16" s="28"/>
      <c r="N16" s="31"/>
      <c r="O16" s="29"/>
      <c r="P16" s="29"/>
      <c r="Q16" s="29"/>
      <c r="R16" s="29" t="str">
        <f t="shared" si="0"/>
        <v/>
      </c>
      <c r="S16" s="41"/>
      <c r="T16" s="41"/>
    </row>
    <row r="17" ht="15" customHeight="1" spans="1:20">
      <c r="A17" s="25"/>
      <c r="B17" s="26"/>
      <c r="C17" s="108"/>
      <c r="D17" s="26"/>
      <c r="E17" s="27"/>
      <c r="F17" s="25"/>
      <c r="G17" s="25"/>
      <c r="H17" s="25"/>
      <c r="I17" s="25"/>
      <c r="J17" s="29"/>
      <c r="K17" s="29"/>
      <c r="L17" s="29"/>
      <c r="M17" s="28"/>
      <c r="N17" s="31"/>
      <c r="O17" s="29"/>
      <c r="P17" s="29"/>
      <c r="Q17" s="29"/>
      <c r="R17" s="29" t="str">
        <f t="shared" si="0"/>
        <v/>
      </c>
      <c r="S17" s="41"/>
      <c r="T17" s="41"/>
    </row>
    <row r="18" ht="15" customHeight="1" spans="1:20">
      <c r="A18" s="25"/>
      <c r="B18" s="26"/>
      <c r="C18" s="108"/>
      <c r="D18" s="26"/>
      <c r="E18" s="27"/>
      <c r="F18" s="25"/>
      <c r="G18" s="25"/>
      <c r="H18" s="25"/>
      <c r="I18" s="25"/>
      <c r="J18" s="29"/>
      <c r="K18" s="29"/>
      <c r="L18" s="29"/>
      <c r="M18" s="28"/>
      <c r="N18" s="31"/>
      <c r="O18" s="29"/>
      <c r="P18" s="29"/>
      <c r="Q18" s="29"/>
      <c r="R18" s="29" t="str">
        <f t="shared" si="0"/>
        <v/>
      </c>
      <c r="S18" s="41"/>
      <c r="T18" s="41"/>
    </row>
    <row r="19" ht="15" customHeight="1" spans="1:20">
      <c r="A19" s="25"/>
      <c r="B19" s="26"/>
      <c r="C19" s="108"/>
      <c r="D19" s="26"/>
      <c r="E19" s="27"/>
      <c r="F19" s="25"/>
      <c r="G19" s="25"/>
      <c r="H19" s="25"/>
      <c r="I19" s="25"/>
      <c r="J19" s="29"/>
      <c r="K19" s="29"/>
      <c r="L19" s="29"/>
      <c r="M19" s="28"/>
      <c r="N19" s="31"/>
      <c r="O19" s="29"/>
      <c r="P19" s="29"/>
      <c r="Q19" s="29"/>
      <c r="R19" s="29" t="str">
        <f t="shared" si="0"/>
        <v/>
      </c>
      <c r="S19" s="41"/>
      <c r="T19" s="41"/>
    </row>
    <row r="20" ht="15" customHeight="1" spans="1:20">
      <c r="A20" s="25"/>
      <c r="B20" s="26"/>
      <c r="C20" s="108"/>
      <c r="D20" s="26"/>
      <c r="E20" s="27"/>
      <c r="F20" s="25"/>
      <c r="G20" s="25"/>
      <c r="H20" s="25"/>
      <c r="I20" s="25"/>
      <c r="J20" s="29"/>
      <c r="K20" s="29"/>
      <c r="L20" s="29"/>
      <c r="M20" s="28"/>
      <c r="N20" s="31"/>
      <c r="O20" s="29"/>
      <c r="P20" s="29"/>
      <c r="Q20" s="29"/>
      <c r="R20" s="29" t="str">
        <f t="shared" si="0"/>
        <v/>
      </c>
      <c r="S20" s="41"/>
      <c r="T20" s="41"/>
    </row>
    <row r="21" ht="15" customHeight="1" spans="1:20">
      <c r="A21" s="25"/>
      <c r="B21" s="26"/>
      <c r="C21" s="108"/>
      <c r="D21" s="26"/>
      <c r="E21" s="27"/>
      <c r="F21" s="25"/>
      <c r="G21" s="25"/>
      <c r="H21" s="25"/>
      <c r="I21" s="25"/>
      <c r="J21" s="29"/>
      <c r="K21" s="29"/>
      <c r="L21" s="29"/>
      <c r="M21" s="28"/>
      <c r="N21" s="31"/>
      <c r="O21" s="29"/>
      <c r="P21" s="29"/>
      <c r="Q21" s="29"/>
      <c r="R21" s="29" t="str">
        <f t="shared" si="0"/>
        <v/>
      </c>
      <c r="S21" s="41"/>
      <c r="T21" s="41"/>
    </row>
    <row r="22" ht="15" customHeight="1" spans="1:20">
      <c r="A22" s="25"/>
      <c r="B22" s="26"/>
      <c r="C22" s="108"/>
      <c r="D22" s="26"/>
      <c r="E22" s="27"/>
      <c r="F22" s="25"/>
      <c r="G22" s="25"/>
      <c r="H22" s="25"/>
      <c r="I22" s="25"/>
      <c r="J22" s="29"/>
      <c r="K22" s="29"/>
      <c r="L22" s="29"/>
      <c r="M22" s="28"/>
      <c r="N22" s="31"/>
      <c r="O22" s="29"/>
      <c r="P22" s="29"/>
      <c r="Q22" s="29"/>
      <c r="R22" s="29" t="str">
        <f t="shared" si="0"/>
        <v/>
      </c>
      <c r="S22" s="41"/>
      <c r="T22" s="41"/>
    </row>
    <row r="23" ht="15" customHeight="1" spans="1:20">
      <c r="A23" s="25"/>
      <c r="B23" s="26"/>
      <c r="C23" s="108"/>
      <c r="D23" s="26"/>
      <c r="E23" s="27"/>
      <c r="F23" s="25"/>
      <c r="G23" s="25"/>
      <c r="H23" s="25"/>
      <c r="I23" s="25"/>
      <c r="J23" s="29"/>
      <c r="K23" s="29"/>
      <c r="L23" s="29"/>
      <c r="M23" s="28"/>
      <c r="N23" s="31"/>
      <c r="O23" s="29"/>
      <c r="P23" s="29"/>
      <c r="Q23" s="29"/>
      <c r="R23" s="29" t="str">
        <f t="shared" si="0"/>
        <v/>
      </c>
      <c r="S23" s="41"/>
      <c r="T23" s="41"/>
    </row>
    <row r="24" ht="15" customHeight="1" spans="1:20">
      <c r="A24" s="25"/>
      <c r="B24" s="26"/>
      <c r="C24" s="108"/>
      <c r="D24" s="26"/>
      <c r="E24" s="27"/>
      <c r="F24" s="25"/>
      <c r="G24" s="25"/>
      <c r="H24" s="25"/>
      <c r="I24" s="25"/>
      <c r="J24" s="29"/>
      <c r="K24" s="29"/>
      <c r="L24" s="29"/>
      <c r="M24" s="28"/>
      <c r="N24" s="31"/>
      <c r="O24" s="29"/>
      <c r="P24" s="29"/>
      <c r="Q24" s="29"/>
      <c r="R24" s="29" t="str">
        <f t="shared" si="0"/>
        <v/>
      </c>
      <c r="S24" s="41"/>
      <c r="T24" s="41"/>
    </row>
    <row r="25" ht="15" customHeight="1" spans="1:20">
      <c r="A25" s="25"/>
      <c r="B25" s="26"/>
      <c r="C25" s="108"/>
      <c r="D25" s="26"/>
      <c r="E25" s="27"/>
      <c r="F25" s="25"/>
      <c r="G25" s="25"/>
      <c r="H25" s="25"/>
      <c r="I25" s="25"/>
      <c r="J25" s="29"/>
      <c r="K25" s="29"/>
      <c r="L25" s="29"/>
      <c r="M25" s="28"/>
      <c r="N25" s="31"/>
      <c r="O25" s="29"/>
      <c r="P25" s="29"/>
      <c r="Q25" s="29"/>
      <c r="R25" s="29" t="str">
        <f t="shared" si="0"/>
        <v/>
      </c>
      <c r="S25" s="41"/>
      <c r="T25" s="41"/>
    </row>
    <row r="26" ht="15" customHeight="1" spans="1:20">
      <c r="A26" s="25"/>
      <c r="B26" s="26"/>
      <c r="C26" s="108"/>
      <c r="D26" s="26"/>
      <c r="E26" s="27"/>
      <c r="F26" s="25"/>
      <c r="G26" s="25"/>
      <c r="H26" s="25"/>
      <c r="I26" s="25"/>
      <c r="J26" s="29"/>
      <c r="K26" s="29"/>
      <c r="L26" s="29"/>
      <c r="M26" s="28"/>
      <c r="N26" s="31"/>
      <c r="O26" s="29"/>
      <c r="P26" s="29"/>
      <c r="Q26" s="29"/>
      <c r="R26" s="29" t="str">
        <f t="shared" si="0"/>
        <v/>
      </c>
      <c r="S26" s="41"/>
      <c r="T26" s="41"/>
    </row>
    <row r="27" ht="15" customHeight="1" spans="1:20">
      <c r="A27" s="25"/>
      <c r="B27" s="26"/>
      <c r="C27" s="108"/>
      <c r="D27" s="26"/>
      <c r="E27" s="27"/>
      <c r="F27" s="25"/>
      <c r="G27" s="25"/>
      <c r="H27" s="25"/>
      <c r="I27" s="25"/>
      <c r="J27" s="29"/>
      <c r="K27" s="29"/>
      <c r="L27" s="29"/>
      <c r="M27" s="28"/>
      <c r="N27" s="31"/>
      <c r="O27" s="29"/>
      <c r="P27" s="29"/>
      <c r="Q27" s="29"/>
      <c r="R27" s="29" t="str">
        <f t="shared" si="0"/>
        <v/>
      </c>
      <c r="S27" s="41"/>
      <c r="T27" s="41"/>
    </row>
    <row r="28" ht="15" customHeight="1" spans="1:20">
      <c r="A28" s="25"/>
      <c r="B28" s="26"/>
      <c r="C28" s="108"/>
      <c r="D28" s="26"/>
      <c r="E28" s="27"/>
      <c r="F28" s="25"/>
      <c r="G28" s="25"/>
      <c r="H28" s="25"/>
      <c r="I28" s="25"/>
      <c r="J28" s="29"/>
      <c r="K28" s="29"/>
      <c r="L28" s="29"/>
      <c r="M28" s="28"/>
      <c r="N28" s="31"/>
      <c r="O28" s="29"/>
      <c r="P28" s="29"/>
      <c r="Q28" s="29"/>
      <c r="R28" s="29" t="str">
        <f t="shared" si="0"/>
        <v/>
      </c>
      <c r="S28" s="41"/>
      <c r="T28" s="41"/>
    </row>
    <row r="29" ht="15" customHeight="1" spans="1:20">
      <c r="A29" s="25"/>
      <c r="B29" s="26"/>
      <c r="C29" s="108"/>
      <c r="D29" s="26"/>
      <c r="E29" s="27"/>
      <c r="F29" s="25"/>
      <c r="G29" s="25"/>
      <c r="H29" s="25"/>
      <c r="I29" s="25"/>
      <c r="J29" s="29"/>
      <c r="K29" s="29"/>
      <c r="L29" s="29"/>
      <c r="M29" s="28"/>
      <c r="N29" s="31"/>
      <c r="O29" s="29"/>
      <c r="P29" s="29"/>
      <c r="Q29" s="29"/>
      <c r="R29" s="29" t="str">
        <f t="shared" si="0"/>
        <v/>
      </c>
      <c r="S29" s="41"/>
      <c r="T29" s="41"/>
    </row>
    <row r="30" ht="15" customHeight="1" spans="1:20">
      <c r="A30" s="25"/>
      <c r="B30" s="26"/>
      <c r="C30" s="108"/>
      <c r="D30" s="26"/>
      <c r="E30" s="27"/>
      <c r="F30" s="25"/>
      <c r="G30" s="25"/>
      <c r="H30" s="25"/>
      <c r="I30" s="25"/>
      <c r="J30" s="29"/>
      <c r="K30" s="29"/>
      <c r="L30" s="29"/>
      <c r="M30" s="28"/>
      <c r="N30" s="31"/>
      <c r="O30" s="29"/>
      <c r="P30" s="29"/>
      <c r="Q30" s="29"/>
      <c r="R30" s="29" t="str">
        <f t="shared" si="0"/>
        <v/>
      </c>
      <c r="S30" s="41"/>
      <c r="T30" s="41"/>
    </row>
    <row r="31" s="14" customFormat="1" customHeight="1" spans="1:19">
      <c r="A31" s="129" t="s">
        <v>869</v>
      </c>
      <c r="B31" s="123"/>
      <c r="C31" s="123"/>
      <c r="D31" s="33"/>
      <c r="E31" s="88"/>
      <c r="F31" s="22"/>
      <c r="G31" s="22"/>
      <c r="H31" s="22"/>
      <c r="I31" s="22"/>
      <c r="J31" s="37"/>
      <c r="K31" s="37"/>
      <c r="L31" s="37">
        <f t="shared" ref="L31:Q31" si="1">SUM(L8:L30)</f>
        <v>0</v>
      </c>
      <c r="M31" s="35">
        <f t="shared" si="1"/>
        <v>0</v>
      </c>
      <c r="N31" s="36">
        <f t="shared" si="1"/>
        <v>0</v>
      </c>
      <c r="O31" s="37">
        <f t="shared" si="1"/>
        <v>0</v>
      </c>
      <c r="P31" s="37">
        <f t="shared" si="1"/>
        <v>0</v>
      </c>
      <c r="Q31" s="37">
        <f t="shared" si="1"/>
        <v>0</v>
      </c>
      <c r="R31" s="37" t="str">
        <f t="shared" si="0"/>
        <v/>
      </c>
      <c r="S31" s="42"/>
    </row>
    <row r="32" customHeight="1" spans="1:19">
      <c r="A32" s="130" t="s">
        <v>921</v>
      </c>
      <c r="B32" s="131"/>
      <c r="C32" s="131"/>
      <c r="D32" s="120"/>
      <c r="E32" s="88"/>
      <c r="F32" s="22"/>
      <c r="G32" s="22"/>
      <c r="H32" s="22"/>
      <c r="I32" s="22"/>
      <c r="J32" s="37"/>
      <c r="K32" s="37"/>
      <c r="L32" s="37">
        <f>SUM(L9:L31)</f>
        <v>0</v>
      </c>
      <c r="M32" s="35">
        <f>SUM(M9:M31)</f>
        <v>0</v>
      </c>
      <c r="N32" s="36"/>
      <c r="O32" s="37">
        <v>0</v>
      </c>
      <c r="P32" s="37"/>
      <c r="Q32" s="37">
        <v>0</v>
      </c>
      <c r="R32" s="37" t="str">
        <f t="shared" si="0"/>
        <v/>
      </c>
      <c r="S32" s="42"/>
    </row>
    <row r="33" customHeight="1" spans="1:19">
      <c r="A33" s="129" t="s">
        <v>1779</v>
      </c>
      <c r="B33" s="123"/>
      <c r="C33" s="123"/>
      <c r="D33" s="33"/>
      <c r="E33" s="88"/>
      <c r="F33" s="22"/>
      <c r="G33" s="22"/>
      <c r="H33" s="22"/>
      <c r="I33" s="22"/>
      <c r="J33" s="37"/>
      <c r="K33" s="37"/>
      <c r="L33" s="37">
        <f>SUM(L10:L32)</f>
        <v>0</v>
      </c>
      <c r="M33" s="35">
        <f>SUM(M10:M32)</f>
        <v>0</v>
      </c>
      <c r="N33" s="36">
        <f>N31-N32</f>
        <v>0</v>
      </c>
      <c r="O33" s="36">
        <f>O31-O32</f>
        <v>0</v>
      </c>
      <c r="P33" s="36">
        <f>P31-P32</f>
        <v>0</v>
      </c>
      <c r="Q33" s="36">
        <f>Q31-Q32</f>
        <v>0</v>
      </c>
      <c r="R33" s="37" t="str">
        <f t="shared" si="0"/>
        <v/>
      </c>
      <c r="S33" s="42"/>
    </row>
  </sheetData>
  <mergeCells count="22">
    <mergeCell ref="A2:S2"/>
    <mergeCell ref="A3:S3"/>
    <mergeCell ref="L6:M6"/>
    <mergeCell ref="N6:O6"/>
    <mergeCell ref="P6:Q6"/>
    <mergeCell ref="A31:D31"/>
    <mergeCell ref="A32:D32"/>
    <mergeCell ref="A33:D33"/>
    <mergeCell ref="A6:A7"/>
    <mergeCell ref="B6:B7"/>
    <mergeCell ref="C6:C7"/>
    <mergeCell ref="D6:D7"/>
    <mergeCell ref="E6:E7"/>
    <mergeCell ref="F6:F7"/>
    <mergeCell ref="G6:G7"/>
    <mergeCell ref="H6:H7"/>
    <mergeCell ref="I6:I7"/>
    <mergeCell ref="J6:J7"/>
    <mergeCell ref="K6:K7"/>
    <mergeCell ref="R6:R7"/>
    <mergeCell ref="S6:S7"/>
    <mergeCell ref="T6:T7"/>
  </mergeCells>
  <hyperlinks>
    <hyperlink ref="A1" location="索引目录!E41" display="返回索引页"/>
    <hyperlink ref="B1" location="固定资产汇总!B34"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59"/>
  <dimension ref="A1:M31"/>
  <sheetViews>
    <sheetView zoomScale="90" zoomScaleNormal="90" workbookViewId="0">
      <pane ySplit="6" topLeftCell="A7" activePane="bottomLeft" state="frozen"/>
      <selection/>
      <selection pane="bottomLeft" activeCell="A3" sqref="A3:K3"/>
    </sheetView>
  </sheetViews>
  <sheetFormatPr defaultColWidth="9" defaultRowHeight="15.75" customHeight="1"/>
  <cols>
    <col min="1" max="1" width="7.625" style="15" customWidth="1"/>
    <col min="2" max="2" width="19.25" style="15" customWidth="1"/>
    <col min="3" max="3" width="13.875" style="15" customWidth="1"/>
    <col min="4" max="4" width="8.25" style="15" customWidth="1"/>
    <col min="5" max="5" width="13.25" style="15" customWidth="1"/>
    <col min="6" max="6" width="17.125" style="15" hidden="1" customWidth="1" outlineLevel="1"/>
    <col min="7" max="7" width="17.125" style="15" customWidth="1" collapsed="1"/>
    <col min="8" max="8" width="17.125" style="15" customWidth="1"/>
    <col min="9" max="9" width="14.5" style="15" customWidth="1"/>
    <col min="10" max="10" width="9.75" style="15" customWidth="1"/>
    <col min="11" max="11" width="10.75" style="15" customWidth="1"/>
    <col min="12" max="16384" width="9" style="15"/>
  </cols>
  <sheetData>
    <row r="1" s="85" customFormat="1" ht="11.25" spans="1:11">
      <c r="A1" s="86" t="s">
        <v>268</v>
      </c>
      <c r="B1" s="86" t="s">
        <v>289</v>
      </c>
      <c r="C1" s="90"/>
      <c r="D1" s="90"/>
      <c r="E1" s="87"/>
      <c r="F1" s="87"/>
      <c r="G1" s="87"/>
      <c r="H1" s="87"/>
      <c r="I1" s="87"/>
      <c r="J1" s="87"/>
      <c r="K1" s="87"/>
    </row>
    <row r="2" s="12" customFormat="1" ht="30" customHeight="1" spans="1:11">
      <c r="A2" s="19" t="s">
        <v>1780</v>
      </c>
      <c r="B2" s="19"/>
      <c r="C2" s="19"/>
      <c r="D2" s="19"/>
      <c r="E2" s="19"/>
      <c r="F2" s="19"/>
      <c r="G2" s="19"/>
      <c r="H2" s="19"/>
      <c r="I2" s="19"/>
      <c r="J2" s="19"/>
      <c r="K2" s="19"/>
    </row>
    <row r="3" ht="15" customHeight="1" spans="1:11">
      <c r="A3" s="20" t="str">
        <f>CONCATENATE(封面!D9,封面!F9,封面!G9,封面!H9,封面!I9,封面!J9,封面!K9)</f>
        <v>评估基准日：2024年9月30日</v>
      </c>
      <c r="B3" s="20"/>
      <c r="C3" s="20"/>
      <c r="D3" s="20"/>
      <c r="E3" s="20"/>
      <c r="F3" s="20"/>
      <c r="G3" s="20"/>
      <c r="H3" s="20"/>
      <c r="I3" s="20"/>
      <c r="J3" s="20"/>
      <c r="K3" s="20"/>
    </row>
    <row r="4" ht="15" customHeight="1" spans="1:13">
      <c r="A4" s="20"/>
      <c r="B4" s="20"/>
      <c r="C4" s="20"/>
      <c r="D4" s="20"/>
      <c r="E4" s="20"/>
      <c r="F4" s="20"/>
      <c r="G4" s="20"/>
      <c r="H4" s="20"/>
      <c r="I4" s="20"/>
      <c r="J4" s="20"/>
      <c r="K4" s="47" t="s">
        <v>1781</v>
      </c>
      <c r="M4" s="40"/>
    </row>
    <row r="5" ht="15" customHeight="1" spans="1:11">
      <c r="A5" s="21" t="str">
        <f>封面!D7&amp;封面!F7</f>
        <v>被评估单位：杭州宏逸柳溪旅游发展有限公司</v>
      </c>
      <c r="K5" s="40" t="s">
        <v>292</v>
      </c>
    </row>
    <row r="6" s="13" customFormat="1" ht="19.9" customHeight="1" spans="1:11">
      <c r="A6" s="22" t="s">
        <v>293</v>
      </c>
      <c r="B6" s="22" t="s">
        <v>820</v>
      </c>
      <c r="C6" s="22" t="s">
        <v>420</v>
      </c>
      <c r="D6" s="22" t="s">
        <v>421</v>
      </c>
      <c r="E6" s="22" t="s">
        <v>372</v>
      </c>
      <c r="F6" s="23" t="s">
        <v>298</v>
      </c>
      <c r="G6" s="24" t="s">
        <v>299</v>
      </c>
      <c r="H6" s="22" t="s">
        <v>300</v>
      </c>
      <c r="I6" s="22" t="s">
        <v>301</v>
      </c>
      <c r="J6" s="22" t="s">
        <v>302</v>
      </c>
      <c r="K6" s="22" t="s">
        <v>303</v>
      </c>
    </row>
    <row r="7" ht="15" customHeight="1" spans="1:11">
      <c r="A7" s="25"/>
      <c r="B7" s="26"/>
      <c r="C7" s="26"/>
      <c r="D7" s="26"/>
      <c r="E7" s="27"/>
      <c r="F7" s="28"/>
      <c r="G7" s="31"/>
      <c r="H7" s="29"/>
      <c r="I7" s="29" t="str">
        <f>IF(OR(AND(G7=0,H7=0),H7=0),"",H7-G7)</f>
        <v/>
      </c>
      <c r="J7" s="29" t="str">
        <f>IF(ISERROR(I7/G7),"",I7/ABS(G7)*100)</f>
        <v/>
      </c>
      <c r="K7" s="41"/>
    </row>
    <row r="8" ht="15" customHeight="1" spans="1:11">
      <c r="A8" s="25"/>
      <c r="B8" s="26"/>
      <c r="C8" s="26"/>
      <c r="D8" s="26"/>
      <c r="E8" s="27"/>
      <c r="F8" s="28"/>
      <c r="G8" s="31"/>
      <c r="H8" s="29"/>
      <c r="I8" s="29" t="str">
        <f t="shared" ref="I8:I31" si="0">IF(OR(AND(G8=0,H8=0),H8=0),"",H8-G8)</f>
        <v/>
      </c>
      <c r="J8" s="29" t="str">
        <f t="shared" ref="J8:J31" si="1">IF(ISERROR(I8/G8),"",I8/ABS(G8)*100)</f>
        <v/>
      </c>
      <c r="K8" s="41"/>
    </row>
    <row r="9" ht="15" customHeight="1" spans="1:11">
      <c r="A9" s="25"/>
      <c r="B9" s="26"/>
      <c r="C9" s="26"/>
      <c r="D9" s="26"/>
      <c r="E9" s="27"/>
      <c r="F9" s="28"/>
      <c r="G9" s="31"/>
      <c r="H9" s="29"/>
      <c r="I9" s="29" t="str">
        <f t="shared" si="0"/>
        <v/>
      </c>
      <c r="J9" s="29" t="str">
        <f t="shared" si="1"/>
        <v/>
      </c>
      <c r="K9" s="41"/>
    </row>
    <row r="10" ht="15" customHeight="1" spans="1:11">
      <c r="A10" s="25"/>
      <c r="B10" s="26"/>
      <c r="C10" s="26"/>
      <c r="D10" s="26"/>
      <c r="E10" s="27"/>
      <c r="F10" s="28"/>
      <c r="G10" s="31"/>
      <c r="H10" s="29"/>
      <c r="I10" s="29" t="str">
        <f t="shared" si="0"/>
        <v/>
      </c>
      <c r="J10" s="29" t="str">
        <f t="shared" si="1"/>
        <v/>
      </c>
      <c r="K10" s="41"/>
    </row>
    <row r="11" ht="15" customHeight="1" spans="1:11">
      <c r="A11" s="25"/>
      <c r="B11" s="26"/>
      <c r="C11" s="26"/>
      <c r="D11" s="26"/>
      <c r="E11" s="27"/>
      <c r="F11" s="28"/>
      <c r="G11" s="31"/>
      <c r="H11" s="29"/>
      <c r="I11" s="29" t="str">
        <f t="shared" si="0"/>
        <v/>
      </c>
      <c r="J11" s="29" t="str">
        <f t="shared" si="1"/>
        <v/>
      </c>
      <c r="K11" s="41"/>
    </row>
    <row r="12" ht="15" customHeight="1" spans="1:11">
      <c r="A12" s="25"/>
      <c r="B12" s="26"/>
      <c r="C12" s="26"/>
      <c r="D12" s="26"/>
      <c r="E12" s="27"/>
      <c r="F12" s="28"/>
      <c r="G12" s="31"/>
      <c r="H12" s="29"/>
      <c r="I12" s="29" t="str">
        <f t="shared" si="0"/>
        <v/>
      </c>
      <c r="J12" s="29" t="str">
        <f t="shared" si="1"/>
        <v/>
      </c>
      <c r="K12" s="41"/>
    </row>
    <row r="13" ht="15" customHeight="1" spans="1:11">
      <c r="A13" s="25"/>
      <c r="B13" s="26"/>
      <c r="C13" s="26"/>
      <c r="D13" s="26"/>
      <c r="E13" s="27"/>
      <c r="F13" s="28"/>
      <c r="G13" s="31"/>
      <c r="H13" s="29"/>
      <c r="I13" s="29" t="str">
        <f t="shared" si="0"/>
        <v/>
      </c>
      <c r="J13" s="29" t="str">
        <f t="shared" si="1"/>
        <v/>
      </c>
      <c r="K13" s="41"/>
    </row>
    <row r="14" ht="15" customHeight="1" spans="1:11">
      <c r="A14" s="25"/>
      <c r="B14" s="26"/>
      <c r="C14" s="26"/>
      <c r="D14" s="26"/>
      <c r="E14" s="27"/>
      <c r="F14" s="28"/>
      <c r="G14" s="31"/>
      <c r="H14" s="29"/>
      <c r="I14" s="29" t="str">
        <f t="shared" si="0"/>
        <v/>
      </c>
      <c r="J14" s="29" t="str">
        <f t="shared" si="1"/>
        <v/>
      </c>
      <c r="K14" s="41"/>
    </row>
    <row r="15" ht="15" customHeight="1" spans="1:11">
      <c r="A15" s="25"/>
      <c r="B15" s="26"/>
      <c r="C15" s="26"/>
      <c r="D15" s="26"/>
      <c r="E15" s="27"/>
      <c r="F15" s="28"/>
      <c r="G15" s="31"/>
      <c r="H15" s="29"/>
      <c r="I15" s="29" t="str">
        <f t="shared" si="0"/>
        <v/>
      </c>
      <c r="J15" s="29" t="str">
        <f t="shared" si="1"/>
        <v/>
      </c>
      <c r="K15" s="41"/>
    </row>
    <row r="16" ht="15" customHeight="1" spans="1:11">
      <c r="A16" s="25"/>
      <c r="B16" s="26"/>
      <c r="C16" s="26"/>
      <c r="D16" s="26"/>
      <c r="E16" s="27"/>
      <c r="F16" s="28"/>
      <c r="G16" s="31"/>
      <c r="H16" s="29"/>
      <c r="I16" s="29" t="str">
        <f t="shared" si="0"/>
        <v/>
      </c>
      <c r="J16" s="29" t="str">
        <f t="shared" si="1"/>
        <v/>
      </c>
      <c r="K16" s="41"/>
    </row>
    <row r="17" ht="15" customHeight="1" spans="1:11">
      <c r="A17" s="25"/>
      <c r="B17" s="26"/>
      <c r="C17" s="26"/>
      <c r="D17" s="26"/>
      <c r="E17" s="27"/>
      <c r="F17" s="28"/>
      <c r="G17" s="31"/>
      <c r="H17" s="29"/>
      <c r="I17" s="29" t="str">
        <f t="shared" si="0"/>
        <v/>
      </c>
      <c r="J17" s="29" t="str">
        <f t="shared" si="1"/>
        <v/>
      </c>
      <c r="K17" s="41"/>
    </row>
    <row r="18" ht="15" customHeight="1" spans="1:11">
      <c r="A18" s="25"/>
      <c r="B18" s="26"/>
      <c r="C18" s="26"/>
      <c r="D18" s="26"/>
      <c r="E18" s="27"/>
      <c r="F18" s="28"/>
      <c r="G18" s="31"/>
      <c r="H18" s="29"/>
      <c r="I18" s="29" t="str">
        <f t="shared" si="0"/>
        <v/>
      </c>
      <c r="J18" s="29" t="str">
        <f t="shared" si="1"/>
        <v/>
      </c>
      <c r="K18" s="41"/>
    </row>
    <row r="19" ht="15" customHeight="1" spans="1:11">
      <c r="A19" s="25"/>
      <c r="B19" s="26"/>
      <c r="C19" s="26"/>
      <c r="D19" s="26"/>
      <c r="E19" s="27"/>
      <c r="F19" s="28"/>
      <c r="G19" s="31"/>
      <c r="H19" s="29"/>
      <c r="I19" s="29" t="str">
        <f t="shared" si="0"/>
        <v/>
      </c>
      <c r="J19" s="29" t="str">
        <f t="shared" si="1"/>
        <v/>
      </c>
      <c r="K19" s="41"/>
    </row>
    <row r="20" ht="15" customHeight="1" spans="1:11">
      <c r="A20" s="25"/>
      <c r="B20" s="26"/>
      <c r="C20" s="26"/>
      <c r="D20" s="26"/>
      <c r="E20" s="27"/>
      <c r="F20" s="28"/>
      <c r="G20" s="31"/>
      <c r="H20" s="29"/>
      <c r="I20" s="29" t="str">
        <f t="shared" si="0"/>
        <v/>
      </c>
      <c r="J20" s="29" t="str">
        <f t="shared" si="1"/>
        <v/>
      </c>
      <c r="K20" s="41"/>
    </row>
    <row r="21" ht="15" customHeight="1" spans="1:11">
      <c r="A21" s="25"/>
      <c r="B21" s="26"/>
      <c r="C21" s="26"/>
      <c r="D21" s="26"/>
      <c r="E21" s="27"/>
      <c r="F21" s="28"/>
      <c r="G21" s="31"/>
      <c r="H21" s="29"/>
      <c r="I21" s="29" t="str">
        <f t="shared" si="0"/>
        <v/>
      </c>
      <c r="J21" s="29" t="str">
        <f t="shared" si="1"/>
        <v/>
      </c>
      <c r="K21" s="41"/>
    </row>
    <row r="22" ht="15" customHeight="1" spans="1:11">
      <c r="A22" s="25"/>
      <c r="B22" s="26"/>
      <c r="C22" s="26"/>
      <c r="D22" s="26"/>
      <c r="E22" s="27"/>
      <c r="F22" s="28"/>
      <c r="G22" s="31"/>
      <c r="H22" s="29"/>
      <c r="I22" s="29" t="str">
        <f t="shared" si="0"/>
        <v/>
      </c>
      <c r="J22" s="29" t="str">
        <f t="shared" si="1"/>
        <v/>
      </c>
      <c r="K22" s="41"/>
    </row>
    <row r="23" ht="15" customHeight="1" spans="1:11">
      <c r="A23" s="25"/>
      <c r="B23" s="26"/>
      <c r="C23" s="26"/>
      <c r="D23" s="26"/>
      <c r="E23" s="27"/>
      <c r="F23" s="28"/>
      <c r="G23" s="31"/>
      <c r="H23" s="29"/>
      <c r="I23" s="29" t="str">
        <f t="shared" si="0"/>
        <v/>
      </c>
      <c r="J23" s="29" t="str">
        <f t="shared" si="1"/>
        <v/>
      </c>
      <c r="K23" s="41"/>
    </row>
    <row r="24" ht="15" customHeight="1" spans="1:11">
      <c r="A24" s="25"/>
      <c r="B24" s="26"/>
      <c r="C24" s="26"/>
      <c r="D24" s="26"/>
      <c r="E24" s="27"/>
      <c r="F24" s="28"/>
      <c r="G24" s="31"/>
      <c r="H24" s="29"/>
      <c r="I24" s="29" t="str">
        <f t="shared" si="0"/>
        <v/>
      </c>
      <c r="J24" s="29" t="str">
        <f t="shared" si="1"/>
        <v/>
      </c>
      <c r="K24" s="41"/>
    </row>
    <row r="25" ht="15" customHeight="1" spans="1:11">
      <c r="A25" s="25"/>
      <c r="B25" s="26"/>
      <c r="C25" s="26"/>
      <c r="D25" s="26"/>
      <c r="E25" s="27"/>
      <c r="F25" s="28"/>
      <c r="G25" s="31"/>
      <c r="H25" s="29"/>
      <c r="I25" s="29" t="str">
        <f t="shared" si="0"/>
        <v/>
      </c>
      <c r="J25" s="29" t="str">
        <f t="shared" si="1"/>
        <v/>
      </c>
      <c r="K25" s="41"/>
    </row>
    <row r="26" ht="15" customHeight="1" spans="1:11">
      <c r="A26" s="25"/>
      <c r="B26" s="26"/>
      <c r="C26" s="26"/>
      <c r="D26" s="26"/>
      <c r="E26" s="27"/>
      <c r="F26" s="28"/>
      <c r="G26" s="31"/>
      <c r="H26" s="29"/>
      <c r="I26" s="29" t="str">
        <f t="shared" si="0"/>
        <v/>
      </c>
      <c r="J26" s="29" t="str">
        <f t="shared" si="1"/>
        <v/>
      </c>
      <c r="K26" s="41"/>
    </row>
    <row r="27" ht="15" customHeight="1" spans="1:11">
      <c r="A27" s="25"/>
      <c r="B27" s="26"/>
      <c r="C27" s="26"/>
      <c r="D27" s="26"/>
      <c r="E27" s="27"/>
      <c r="F27" s="28"/>
      <c r="G27" s="31"/>
      <c r="H27" s="29"/>
      <c r="I27" s="29" t="str">
        <f t="shared" si="0"/>
        <v/>
      </c>
      <c r="J27" s="29" t="str">
        <f t="shared" si="1"/>
        <v/>
      </c>
      <c r="K27" s="41"/>
    </row>
    <row r="28" ht="15" customHeight="1" spans="1:11">
      <c r="A28" s="25"/>
      <c r="B28" s="26"/>
      <c r="C28" s="26"/>
      <c r="D28" s="26"/>
      <c r="E28" s="27"/>
      <c r="F28" s="28"/>
      <c r="G28" s="31"/>
      <c r="H28" s="29"/>
      <c r="I28" s="29" t="str">
        <f t="shared" si="0"/>
        <v/>
      </c>
      <c r="J28" s="29" t="str">
        <f t="shared" si="1"/>
        <v/>
      </c>
      <c r="K28" s="41"/>
    </row>
    <row r="29" s="14" customFormat="1" ht="15" customHeight="1" spans="1:11">
      <c r="A29" s="22"/>
      <c r="B29" s="104"/>
      <c r="C29" s="104"/>
      <c r="D29" s="104"/>
      <c r="E29" s="34"/>
      <c r="F29" s="35"/>
      <c r="G29" s="36"/>
      <c r="H29" s="37"/>
      <c r="I29" s="37" t="str">
        <f t="shared" si="0"/>
        <v/>
      </c>
      <c r="J29" s="37" t="str">
        <f t="shared" si="1"/>
        <v/>
      </c>
      <c r="K29" s="42"/>
    </row>
    <row r="30" ht="15" customHeight="1" spans="1:11">
      <c r="A30" s="25"/>
      <c r="B30" s="26"/>
      <c r="C30" s="26"/>
      <c r="D30" s="26"/>
      <c r="E30" s="27"/>
      <c r="F30" s="28"/>
      <c r="G30" s="31"/>
      <c r="H30" s="29"/>
      <c r="I30" s="29" t="str">
        <f t="shared" si="0"/>
        <v/>
      </c>
      <c r="J30" s="29" t="str">
        <f t="shared" si="1"/>
        <v/>
      </c>
      <c r="K30" s="41"/>
    </row>
    <row r="31" s="14" customFormat="1" ht="15" customHeight="1" spans="1:11">
      <c r="A31" s="32" t="s">
        <v>304</v>
      </c>
      <c r="B31" s="33"/>
      <c r="C31" s="33"/>
      <c r="D31" s="33"/>
      <c r="E31" s="34"/>
      <c r="F31" s="35">
        <f>SUM(F7:F30)</f>
        <v>0</v>
      </c>
      <c r="G31" s="36">
        <f>SUM(G7:G30)</f>
        <v>0</v>
      </c>
      <c r="H31" s="37">
        <f>SUM(H7:H30)</f>
        <v>0</v>
      </c>
      <c r="I31" s="37" t="str">
        <f t="shared" si="0"/>
        <v/>
      </c>
      <c r="J31" s="37" t="str">
        <f t="shared" si="1"/>
        <v/>
      </c>
      <c r="K31" s="42"/>
    </row>
  </sheetData>
  <mergeCells count="3">
    <mergeCell ref="A2:K2"/>
    <mergeCell ref="A3:K3"/>
    <mergeCell ref="A31:B31"/>
  </mergeCells>
  <hyperlinks>
    <hyperlink ref="A1" location="索引目录!D45" display="返回索引页"/>
    <hyperlink ref="B1" location="非流动资产评估汇总!B31"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tabColor theme="9" tint="0.399945066682943"/>
  </sheetPr>
  <dimension ref="A1:K37"/>
  <sheetViews>
    <sheetView zoomScale="90" zoomScaleNormal="90" workbookViewId="0">
      <pane xSplit="7" ySplit="8" topLeftCell="H9" activePane="bottomRight" state="frozen"/>
      <selection/>
      <selection pane="topRight"/>
      <selection pane="bottomLeft"/>
      <selection pane="bottomRight" activeCell="I20" sqref="I20"/>
    </sheetView>
  </sheetViews>
  <sheetFormatPr defaultColWidth="9" defaultRowHeight="15.75" customHeight="1"/>
  <cols>
    <col min="1" max="1" width="7.625" style="15" customWidth="1"/>
    <col min="2" max="2" width="34.875" style="15" customWidth="1"/>
    <col min="3" max="3" width="20.625" style="15" hidden="1" customWidth="1" outlineLevel="1"/>
    <col min="4" max="4" width="20.625" style="15" customWidth="1" collapsed="1"/>
    <col min="5" max="7" width="20.625" style="15" customWidth="1"/>
    <col min="8" max="16384" width="9" style="15"/>
  </cols>
  <sheetData>
    <row r="1" s="11" customFormat="1" ht="11.25" spans="1:7">
      <c r="A1" s="17" t="s">
        <v>268</v>
      </c>
      <c r="B1" s="17" t="s">
        <v>289</v>
      </c>
      <c r="C1" s="18"/>
      <c r="D1" s="18"/>
      <c r="E1" s="18"/>
      <c r="F1" s="18"/>
      <c r="G1" s="18"/>
    </row>
    <row r="2" s="12" customFormat="1" ht="30" customHeight="1" spans="1:7">
      <c r="A2" s="19" t="s">
        <v>1782</v>
      </c>
      <c r="B2" s="19"/>
      <c r="C2" s="19"/>
      <c r="D2" s="19"/>
      <c r="E2" s="19"/>
      <c r="F2" s="19"/>
      <c r="G2" s="19"/>
    </row>
    <row r="3" ht="15" customHeight="1" spans="1:7">
      <c r="A3" s="20" t="str">
        <f>CONCATENATE(封面!D9,封面!F9,封面!G9,封面!H9,封面!I9,封面!J9,封面!K9)</f>
        <v>评估基准日：2024年9月30日</v>
      </c>
      <c r="B3" s="20"/>
      <c r="C3" s="20"/>
      <c r="D3" s="20"/>
      <c r="E3" s="38"/>
      <c r="F3" s="38"/>
      <c r="G3" s="38"/>
    </row>
    <row r="4" ht="15" customHeight="1" spans="1:11">
      <c r="A4" s="20"/>
      <c r="B4" s="20"/>
      <c r="C4" s="20"/>
      <c r="D4" s="20"/>
      <c r="E4" s="38"/>
      <c r="F4" s="38"/>
      <c r="G4" s="39" t="s">
        <v>1783</v>
      </c>
      <c r="K4" s="40"/>
    </row>
    <row r="5" ht="15" customHeight="1" spans="1:7">
      <c r="A5" s="21" t="str">
        <f>封面!D7&amp;封面!F7</f>
        <v>被评估单位：杭州宏逸柳溪旅游发展有限公司</v>
      </c>
      <c r="G5" s="40" t="s">
        <v>292</v>
      </c>
    </row>
    <row r="6" s="13" customFormat="1" ht="15" customHeight="1" spans="1:7">
      <c r="A6" s="63" t="s">
        <v>272</v>
      </c>
      <c r="B6" s="63" t="s">
        <v>273</v>
      </c>
      <c r="C6" s="64" t="s">
        <v>274</v>
      </c>
      <c r="D6" s="63" t="s">
        <v>275</v>
      </c>
      <c r="E6" s="63" t="s">
        <v>276</v>
      </c>
      <c r="F6" s="63" t="s">
        <v>390</v>
      </c>
      <c r="G6" s="63" t="s">
        <v>315</v>
      </c>
    </row>
    <row r="7" ht="15" customHeight="1" outlineLevel="1" spans="1:7">
      <c r="A7" s="66" t="s">
        <v>1784</v>
      </c>
      <c r="B7" s="81" t="s">
        <v>1785</v>
      </c>
      <c r="C7" s="28">
        <f>'在建-土建'!J29</f>
        <v>0</v>
      </c>
      <c r="D7" s="29">
        <f>'在建-土建'!K29</f>
        <v>0</v>
      </c>
      <c r="E7" s="29">
        <f>'在建-土建'!L29</f>
        <v>0</v>
      </c>
      <c r="F7" s="29" t="str">
        <f t="shared" ref="F7" si="0">IF(OR(AND(D7=0,E7=0),E7=0),"",E7-D7)</f>
        <v/>
      </c>
      <c r="G7" s="29" t="str">
        <f t="shared" ref="G7" si="1">IF(ISERROR(F7/D7),"",F7/ABS(D7)*100)</f>
        <v/>
      </c>
    </row>
    <row r="8" ht="15" customHeight="1" outlineLevel="1" spans="1:7">
      <c r="A8" s="66"/>
      <c r="B8" s="81" t="s">
        <v>393</v>
      </c>
      <c r="C8" s="28">
        <f>'在建-土建'!J30</f>
        <v>0</v>
      </c>
      <c r="D8" s="29">
        <f>'在建-土建'!K30</f>
        <v>0</v>
      </c>
      <c r="E8" s="29">
        <f>'在建-土建'!L30</f>
        <v>0</v>
      </c>
      <c r="F8" s="29" t="str">
        <f t="shared" ref="F8:F35" si="2">IF(OR(AND(D8=0,E8=0),E8=0),"",E8-D8)</f>
        <v/>
      </c>
      <c r="G8" s="29" t="str">
        <f t="shared" ref="G8:G35" si="3">IF(ISERROR(F8/D8),"",F8/ABS(D8)*100)</f>
        <v/>
      </c>
    </row>
    <row r="9" ht="15" customHeight="1" spans="1:7">
      <c r="A9" s="66" t="s">
        <v>1784</v>
      </c>
      <c r="B9" s="81" t="s">
        <v>1786</v>
      </c>
      <c r="C9" s="28">
        <f>C7-C8</f>
        <v>0</v>
      </c>
      <c r="D9" s="29">
        <f t="shared" ref="D9:E9" si="4">D7-D8</f>
        <v>0</v>
      </c>
      <c r="E9" s="29">
        <f t="shared" si="4"/>
        <v>0</v>
      </c>
      <c r="F9" s="29" t="str">
        <f t="shared" si="2"/>
        <v/>
      </c>
      <c r="G9" s="29" t="str">
        <f t="shared" si="3"/>
        <v/>
      </c>
    </row>
    <row r="10" ht="15" customHeight="1" outlineLevel="1" spans="1:7">
      <c r="A10" s="66" t="s">
        <v>1787</v>
      </c>
      <c r="B10" s="81" t="s">
        <v>1788</v>
      </c>
      <c r="C10" s="28">
        <f>'在建-设备'!L29</f>
        <v>0</v>
      </c>
      <c r="D10" s="29">
        <f>'在建-设备'!P29</f>
        <v>0</v>
      </c>
      <c r="E10" s="29">
        <f>'在建-设备'!T29</f>
        <v>0</v>
      </c>
      <c r="F10" s="29" t="str">
        <f t="shared" si="2"/>
        <v/>
      </c>
      <c r="G10" s="29" t="str">
        <f t="shared" si="3"/>
        <v/>
      </c>
    </row>
    <row r="11" ht="15" customHeight="1" outlineLevel="1" spans="1:7">
      <c r="A11" s="66"/>
      <c r="B11" s="81" t="s">
        <v>393</v>
      </c>
      <c r="C11" s="28">
        <f>'在建-设备'!L30</f>
        <v>0</v>
      </c>
      <c r="D11" s="29">
        <f>'在建-设备'!P30</f>
        <v>0</v>
      </c>
      <c r="E11" s="29">
        <f>'在建-设备'!T30</f>
        <v>0</v>
      </c>
      <c r="F11" s="29" t="str">
        <f t="shared" si="2"/>
        <v/>
      </c>
      <c r="G11" s="29" t="str">
        <f t="shared" si="3"/>
        <v/>
      </c>
    </row>
    <row r="12" ht="15" customHeight="1" spans="1:7">
      <c r="A12" s="66" t="s">
        <v>1787</v>
      </c>
      <c r="B12" s="81" t="s">
        <v>1789</v>
      </c>
      <c r="C12" s="28">
        <f>C10-C11</f>
        <v>0</v>
      </c>
      <c r="D12" s="29">
        <f t="shared" ref="D12:E12" si="5">D10-D11</f>
        <v>0</v>
      </c>
      <c r="E12" s="29">
        <f t="shared" si="5"/>
        <v>0</v>
      </c>
      <c r="F12" s="29" t="str">
        <f t="shared" si="2"/>
        <v/>
      </c>
      <c r="G12" s="29" t="str">
        <f t="shared" si="3"/>
        <v/>
      </c>
    </row>
    <row r="13" ht="15" customHeight="1" outlineLevel="1" spans="1:7">
      <c r="A13" s="66" t="s">
        <v>1790</v>
      </c>
      <c r="B13" s="81" t="s">
        <v>1791</v>
      </c>
      <c r="C13" s="28">
        <f>'在建-待摊费用'!F29</f>
        <v>0</v>
      </c>
      <c r="D13" s="29">
        <f>'在建-待摊费用'!G29</f>
        <v>0</v>
      </c>
      <c r="E13" s="29">
        <f>'在建-待摊费用'!H29</f>
        <v>0</v>
      </c>
      <c r="F13" s="29" t="str">
        <f t="shared" si="2"/>
        <v/>
      </c>
      <c r="G13" s="29" t="str">
        <f t="shared" si="3"/>
        <v/>
      </c>
    </row>
    <row r="14" ht="15" customHeight="1" outlineLevel="1" spans="1:7">
      <c r="A14" s="66"/>
      <c r="B14" s="81" t="s">
        <v>393</v>
      </c>
      <c r="C14" s="28">
        <f>'在建-待摊费用'!F30</f>
        <v>0</v>
      </c>
      <c r="D14" s="29">
        <f>'在建-待摊费用'!G30</f>
        <v>0</v>
      </c>
      <c r="E14" s="29">
        <f>'在建-待摊费用'!H30</f>
        <v>0</v>
      </c>
      <c r="F14" s="29" t="str">
        <f t="shared" si="2"/>
        <v/>
      </c>
      <c r="G14" s="29" t="str">
        <f t="shared" si="3"/>
        <v/>
      </c>
    </row>
    <row r="15" ht="15" customHeight="1" spans="1:7">
      <c r="A15" s="66" t="s">
        <v>1790</v>
      </c>
      <c r="B15" s="81" t="s">
        <v>1792</v>
      </c>
      <c r="C15" s="28">
        <f>C13-C14</f>
        <v>0</v>
      </c>
      <c r="D15" s="29">
        <f t="shared" ref="D15:E15" si="6">D13-D14</f>
        <v>0</v>
      </c>
      <c r="E15" s="29">
        <f t="shared" si="6"/>
        <v>0</v>
      </c>
      <c r="F15" s="29" t="str">
        <f t="shared" si="2"/>
        <v/>
      </c>
      <c r="G15" s="29" t="str">
        <f t="shared" si="3"/>
        <v/>
      </c>
    </row>
    <row r="16" ht="15" customHeight="1" outlineLevel="1" spans="1:7">
      <c r="A16" s="66" t="s">
        <v>1793</v>
      </c>
      <c r="B16" s="81" t="s">
        <v>1794</v>
      </c>
      <c r="C16" s="28">
        <f>'在建-预付工程款'!H29</f>
        <v>0</v>
      </c>
      <c r="D16" s="29">
        <f>'在建-预付工程款'!I29</f>
        <v>0</v>
      </c>
      <c r="E16" s="29">
        <f>'在建-预付工程款'!J29</f>
        <v>0</v>
      </c>
      <c r="F16" s="29" t="str">
        <f t="shared" si="2"/>
        <v/>
      </c>
      <c r="G16" s="29" t="str">
        <f t="shared" si="3"/>
        <v/>
      </c>
    </row>
    <row r="17" ht="15" customHeight="1" outlineLevel="1" spans="1:7">
      <c r="A17" s="66"/>
      <c r="B17" s="81" t="s">
        <v>393</v>
      </c>
      <c r="C17" s="28">
        <f>'在建-预付工程款'!H30</f>
        <v>0</v>
      </c>
      <c r="D17" s="29">
        <f>'在建-预付工程款'!I30</f>
        <v>0</v>
      </c>
      <c r="E17" s="29">
        <f>'在建-预付工程款'!J30</f>
        <v>0</v>
      </c>
      <c r="F17" s="29" t="str">
        <f t="shared" si="2"/>
        <v/>
      </c>
      <c r="G17" s="29" t="str">
        <f t="shared" si="3"/>
        <v/>
      </c>
    </row>
    <row r="18" ht="15" customHeight="1" spans="1:7">
      <c r="A18" s="66" t="s">
        <v>1793</v>
      </c>
      <c r="B18" s="81" t="s">
        <v>1795</v>
      </c>
      <c r="C18" s="28">
        <f>C16-C17</f>
        <v>0</v>
      </c>
      <c r="D18" s="29">
        <f t="shared" ref="D18:E18" si="7">D16-D17</f>
        <v>0</v>
      </c>
      <c r="E18" s="29">
        <f t="shared" si="7"/>
        <v>0</v>
      </c>
      <c r="F18" s="29" t="str">
        <f t="shared" si="2"/>
        <v/>
      </c>
      <c r="G18" s="29" t="str">
        <f t="shared" si="3"/>
        <v/>
      </c>
    </row>
    <row r="19" ht="15" customHeight="1" outlineLevel="1" spans="1:7">
      <c r="A19" s="66" t="s">
        <v>1796</v>
      </c>
      <c r="B19" s="81" t="s">
        <v>1797</v>
      </c>
      <c r="C19" s="28">
        <f>'在建-工程物资'!H29</f>
        <v>0</v>
      </c>
      <c r="D19" s="29">
        <f>'在建-工程物资'!K29</f>
        <v>0</v>
      </c>
      <c r="E19" s="29">
        <f>'在建-工程物资'!N29</f>
        <v>0</v>
      </c>
      <c r="F19" s="29" t="str">
        <f t="shared" si="2"/>
        <v/>
      </c>
      <c r="G19" s="29" t="str">
        <f t="shared" si="3"/>
        <v/>
      </c>
    </row>
    <row r="20" ht="15" customHeight="1" outlineLevel="1" spans="1:7">
      <c r="A20" s="66"/>
      <c r="B20" s="81" t="s">
        <v>393</v>
      </c>
      <c r="C20" s="28">
        <f>'在建-工程物资'!H30</f>
        <v>0</v>
      </c>
      <c r="D20" s="29">
        <f>'在建-工程物资'!K30</f>
        <v>0</v>
      </c>
      <c r="E20" s="29">
        <f>'在建-工程物资'!N30</f>
        <v>0</v>
      </c>
      <c r="F20" s="29" t="str">
        <f t="shared" si="2"/>
        <v/>
      </c>
      <c r="G20" s="29" t="str">
        <f t="shared" si="3"/>
        <v/>
      </c>
    </row>
    <row r="21" ht="15" customHeight="1" spans="1:7">
      <c r="A21" s="66" t="s">
        <v>1796</v>
      </c>
      <c r="B21" s="81" t="s">
        <v>1798</v>
      </c>
      <c r="C21" s="28">
        <f>C19-C20</f>
        <v>0</v>
      </c>
      <c r="D21" s="29">
        <f>D19-D20</f>
        <v>0</v>
      </c>
      <c r="E21" s="29">
        <f>E19-E20</f>
        <v>0</v>
      </c>
      <c r="F21" s="29" t="str">
        <f t="shared" si="2"/>
        <v/>
      </c>
      <c r="G21" s="29" t="str">
        <f t="shared" si="3"/>
        <v/>
      </c>
    </row>
    <row r="22" ht="15" customHeight="1" spans="1:7">
      <c r="A22" s="66"/>
      <c r="B22" s="81"/>
      <c r="C22" s="28"/>
      <c r="D22" s="29"/>
      <c r="E22" s="29"/>
      <c r="F22" s="29" t="str">
        <f t="shared" si="2"/>
        <v/>
      </c>
      <c r="G22" s="29" t="str">
        <f t="shared" si="3"/>
        <v/>
      </c>
    </row>
    <row r="23" ht="15" customHeight="1" spans="1:7">
      <c r="A23" s="66"/>
      <c r="B23" s="81"/>
      <c r="C23" s="28"/>
      <c r="D23" s="29"/>
      <c r="E23" s="29"/>
      <c r="F23" s="29" t="str">
        <f t="shared" si="2"/>
        <v/>
      </c>
      <c r="G23" s="29" t="str">
        <f t="shared" si="3"/>
        <v/>
      </c>
    </row>
    <row r="24" ht="15" customHeight="1" spans="1:7">
      <c r="A24" s="66"/>
      <c r="B24" s="81"/>
      <c r="C24" s="28"/>
      <c r="D24" s="29"/>
      <c r="E24" s="29"/>
      <c r="F24" s="29"/>
      <c r="G24" s="29"/>
    </row>
    <row r="25" ht="15" customHeight="1" spans="1:7">
      <c r="A25" s="66"/>
      <c r="B25" s="81"/>
      <c r="C25" s="28"/>
      <c r="D25" s="29"/>
      <c r="E25" s="29"/>
      <c r="F25" s="29"/>
      <c r="G25" s="29"/>
    </row>
    <row r="26" ht="15" customHeight="1" spans="1:7">
      <c r="A26" s="66"/>
      <c r="B26" s="81"/>
      <c r="C26" s="28"/>
      <c r="D26" s="29"/>
      <c r="E26" s="29"/>
      <c r="F26" s="29"/>
      <c r="G26" s="29"/>
    </row>
    <row r="27" ht="15" customHeight="1" spans="1:7">
      <c r="A27" s="66"/>
      <c r="B27" s="81"/>
      <c r="C27" s="28"/>
      <c r="D27" s="29"/>
      <c r="E27" s="29"/>
      <c r="F27" s="29"/>
      <c r="G27" s="29"/>
    </row>
    <row r="28" ht="15" customHeight="1" spans="1:7">
      <c r="A28" s="66"/>
      <c r="B28" s="81"/>
      <c r="C28" s="28"/>
      <c r="D28" s="29"/>
      <c r="E28" s="29"/>
      <c r="F28" s="29" t="str">
        <f t="shared" si="2"/>
        <v/>
      </c>
      <c r="G28" s="29" t="str">
        <f t="shared" si="3"/>
        <v/>
      </c>
    </row>
    <row r="29" ht="15" customHeight="1" spans="1:7">
      <c r="A29" s="66"/>
      <c r="B29" s="81"/>
      <c r="C29" s="28"/>
      <c r="D29" s="29"/>
      <c r="E29" s="29"/>
      <c r="F29" s="29" t="str">
        <f t="shared" si="2"/>
        <v/>
      </c>
      <c r="G29" s="29" t="str">
        <f t="shared" si="3"/>
        <v/>
      </c>
    </row>
    <row r="30" ht="15" customHeight="1" spans="1:7">
      <c r="A30" s="66"/>
      <c r="B30" s="81"/>
      <c r="C30" s="28"/>
      <c r="D30" s="29"/>
      <c r="E30" s="29"/>
      <c r="F30" s="29" t="str">
        <f t="shared" si="2"/>
        <v/>
      </c>
      <c r="G30" s="29" t="str">
        <f t="shared" si="3"/>
        <v/>
      </c>
    </row>
    <row r="31" ht="15" customHeight="1" spans="1:7">
      <c r="A31" s="66"/>
      <c r="B31" s="81"/>
      <c r="C31" s="28"/>
      <c r="D31" s="29"/>
      <c r="E31" s="29"/>
      <c r="F31" s="29" t="str">
        <f t="shared" si="2"/>
        <v/>
      </c>
      <c r="G31" s="29" t="str">
        <f t="shared" si="3"/>
        <v/>
      </c>
    </row>
    <row r="32" ht="15" customHeight="1" spans="1:7">
      <c r="A32" s="66"/>
      <c r="B32" s="82"/>
      <c r="C32" s="28"/>
      <c r="D32" s="29"/>
      <c r="E32" s="29"/>
      <c r="F32" s="29" t="str">
        <f t="shared" si="2"/>
        <v/>
      </c>
      <c r="G32" s="29" t="str">
        <f t="shared" si="3"/>
        <v/>
      </c>
    </row>
    <row r="33" s="14" customFormat="1" ht="15" customHeight="1" spans="1:7">
      <c r="A33" s="63" t="s">
        <v>1799</v>
      </c>
      <c r="B33" s="83" t="s">
        <v>1800</v>
      </c>
      <c r="C33" s="35">
        <f t="shared" ref="C33:E34" si="8">SUM(C7,C10,C13,C16,C19)</f>
        <v>0</v>
      </c>
      <c r="D33" s="37">
        <f t="shared" si="8"/>
        <v>0</v>
      </c>
      <c r="E33" s="37">
        <f t="shared" si="8"/>
        <v>0</v>
      </c>
      <c r="F33" s="37" t="str">
        <f t="shared" si="2"/>
        <v/>
      </c>
      <c r="G33" s="37" t="str">
        <f t="shared" si="3"/>
        <v/>
      </c>
    </row>
    <row r="34" ht="15" customHeight="1" spans="1:7">
      <c r="A34" s="66"/>
      <c r="B34" s="110" t="s">
        <v>403</v>
      </c>
      <c r="C34" s="28">
        <f t="shared" si="8"/>
        <v>0</v>
      </c>
      <c r="D34" s="29">
        <f t="shared" si="8"/>
        <v>0</v>
      </c>
      <c r="E34" s="29">
        <f t="shared" si="8"/>
        <v>0</v>
      </c>
      <c r="F34" s="29" t="str">
        <f t="shared" si="2"/>
        <v/>
      </c>
      <c r="G34" s="29" t="str">
        <f t="shared" si="3"/>
        <v/>
      </c>
    </row>
    <row r="35" s="14" customFormat="1" ht="15" customHeight="1" spans="1:7">
      <c r="A35" s="63" t="s">
        <v>1799</v>
      </c>
      <c r="B35" s="83" t="s">
        <v>1801</v>
      </c>
      <c r="C35" s="35">
        <f>C33-C34</f>
        <v>0</v>
      </c>
      <c r="D35" s="37">
        <f>D33-D34</f>
        <v>0</v>
      </c>
      <c r="E35" s="37">
        <f>E33-E34</f>
        <v>0</v>
      </c>
      <c r="F35" s="37" t="str">
        <f t="shared" si="2"/>
        <v/>
      </c>
      <c r="G35" s="37" t="str">
        <f t="shared" si="3"/>
        <v/>
      </c>
    </row>
    <row r="36" ht="15" customHeight="1" spans="1:7">
      <c r="A36" s="15" t="str">
        <f>CONCATENATE(封面!$D$11,封面!$G$11)</f>
        <v>被评估单位填表人：何焕苗</v>
      </c>
      <c r="E36" s="15" t="str">
        <f>"评估人员："&amp;封面!$G$24</f>
        <v>评估人员：徐文东</v>
      </c>
      <c r="G36" s="71" t="s">
        <v>287</v>
      </c>
    </row>
    <row r="37" ht="15" customHeight="1" spans="1:1">
      <c r="A37" s="15" t="str">
        <f>CONCATENATE(封面!$D$13,封面!$F$13,封面!$G$13,封面!$H$13,封面!$I$13,封面!$J$13,封面!$K$13)</f>
        <v>填表日期：2024年9月30日</v>
      </c>
    </row>
  </sheetData>
  <mergeCells count="2">
    <mergeCell ref="A2:G2"/>
    <mergeCell ref="A3:G3"/>
  </mergeCells>
  <hyperlinks>
    <hyperlink ref="B1" location="非流动资产评估汇总!B25" display="返回"/>
    <hyperlink ref="B21" location="'在建-工程物资'!A1" display="在建工程-工程物资"/>
    <hyperlink ref="B19" location="'在建-工程物资'!B1" display="在建工程-工程物资余额"/>
    <hyperlink ref="B18" location="'在建-预付工程款'!B1" display="在建工程-预付工程款"/>
    <hyperlink ref="B16" location="'在建-预付工程款'!B1" display="在建工程-预付工程款余额"/>
    <hyperlink ref="B15" location="'在建-待摊费用'!B1" display="在建工程-待摊投资"/>
    <hyperlink ref="B13" location="'在建-待摊费用'!B1" display="在建工程-待摊投资余额"/>
    <hyperlink ref="B12" location="'在建-设备'!B1" display="在建工程-设备安装工程"/>
    <hyperlink ref="B10" location="'在建-设备'!B1" display="在建工程-设备安装工程余额"/>
    <hyperlink ref="B9" location="'在建-土建'!B1" display="在建工程-土建工程"/>
    <hyperlink ref="B7" location="'在建-土建'!B1" display="在建工程-土建工程余额"/>
    <hyperlink ref="A1" location="索引目录!C25" display="返回索引页"/>
  </hyperlinks>
  <printOptions horizontalCentered="1"/>
  <pageMargins left="0.393700787401575" right="0.393700787401575" top="0.984251968503937" bottom="0.47244094488189" header="0.984251968503937" footer="0.47244094488189"/>
  <pageSetup paperSize="9" orientation="landscape"/>
  <headerFooter alignWithMargins="0">
    <oddFooter>&amp;C&amp;"宋体,常规"&amp;9
&amp;R&amp;"宋体,常规"&amp;9</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61"/>
  <dimension ref="A1:O31"/>
  <sheetViews>
    <sheetView zoomScale="90" zoomScaleNormal="90" workbookViewId="0">
      <pane ySplit="6" topLeftCell="A13" activePane="bottomLeft" state="frozen"/>
      <selection/>
      <selection pane="bottomLeft" activeCell="I20" sqref="I20"/>
    </sheetView>
  </sheetViews>
  <sheetFormatPr defaultColWidth="9" defaultRowHeight="15.75" customHeight="1"/>
  <cols>
    <col min="1" max="1" width="5.125" style="15" customWidth="1"/>
    <col min="2" max="2" width="18.25" style="15" customWidth="1"/>
    <col min="3" max="3" width="5" style="15" customWidth="1"/>
    <col min="4" max="4" width="12.25" style="15" customWidth="1"/>
    <col min="5" max="5" width="7.875" style="15" customWidth="1"/>
    <col min="6" max="6" width="8.625" style="15" customWidth="1"/>
    <col min="7" max="7" width="10.75" style="15" customWidth="1"/>
    <col min="8" max="8" width="7.5" style="15" customWidth="1"/>
    <col min="9" max="9" width="7.25" style="15" customWidth="1"/>
    <col min="10" max="10" width="12.25" style="15" hidden="1" customWidth="1" outlineLevel="1"/>
    <col min="11" max="11" width="12.25" style="15" customWidth="1" collapsed="1"/>
    <col min="12" max="12" width="12.75" style="15" customWidth="1"/>
    <col min="13" max="13" width="10.125" style="15" customWidth="1"/>
    <col min="14" max="14" width="7.75" style="15" customWidth="1"/>
    <col min="15" max="15" width="9.75" style="15" customWidth="1"/>
    <col min="16" max="16384" width="9" style="15"/>
  </cols>
  <sheetData>
    <row r="1" s="85" customFormat="1" ht="11.25" spans="1:15">
      <c r="A1" s="86" t="s">
        <v>268</v>
      </c>
      <c r="B1" s="86" t="s">
        <v>289</v>
      </c>
      <c r="C1" s="90"/>
      <c r="D1" s="90"/>
      <c r="E1" s="90"/>
      <c r="F1" s="87"/>
      <c r="G1" s="87"/>
      <c r="H1" s="87"/>
      <c r="I1" s="87"/>
      <c r="J1" s="87"/>
      <c r="K1" s="87"/>
      <c r="L1" s="87"/>
      <c r="M1" s="87"/>
      <c r="N1" s="87"/>
      <c r="O1" s="87"/>
    </row>
    <row r="2" s="12" customFormat="1" ht="30" customHeight="1" spans="1:15">
      <c r="A2" s="19" t="s">
        <v>1802</v>
      </c>
      <c r="B2" s="19"/>
      <c r="C2" s="19"/>
      <c r="D2" s="19"/>
      <c r="E2" s="19"/>
      <c r="F2" s="19"/>
      <c r="G2" s="19"/>
      <c r="H2" s="19"/>
      <c r="I2" s="19"/>
      <c r="J2" s="19"/>
      <c r="K2" s="19"/>
      <c r="L2" s="19"/>
      <c r="M2" s="19"/>
      <c r="N2" s="19"/>
      <c r="O2" s="19"/>
    </row>
    <row r="3" ht="15" customHeight="1" spans="1:15">
      <c r="A3" s="20" t="str">
        <f>CONCATENATE(封面!D9,封面!F9,封面!G9,封面!H9,封面!I9,封面!J9,封面!K9)</f>
        <v>评估基准日：2024年9月30日</v>
      </c>
      <c r="B3" s="20"/>
      <c r="C3" s="20"/>
      <c r="D3" s="20"/>
      <c r="E3" s="20"/>
      <c r="F3" s="38"/>
      <c r="G3" s="38"/>
      <c r="H3" s="38"/>
      <c r="I3" s="38"/>
      <c r="J3" s="38"/>
      <c r="K3" s="38"/>
      <c r="L3" s="38"/>
      <c r="M3" s="38"/>
      <c r="N3" s="38"/>
      <c r="O3" s="38"/>
    </row>
    <row r="4" ht="15" customHeight="1" spans="1:15">
      <c r="A4" s="20"/>
      <c r="B4" s="20"/>
      <c r="C4" s="20"/>
      <c r="D4" s="20"/>
      <c r="E4" s="20"/>
      <c r="F4" s="38"/>
      <c r="G4" s="38"/>
      <c r="H4" s="38"/>
      <c r="I4" s="38"/>
      <c r="J4" s="38"/>
      <c r="K4" s="39"/>
      <c r="L4" s="38"/>
      <c r="M4" s="38"/>
      <c r="N4" s="38"/>
      <c r="O4" s="40" t="s">
        <v>1803</v>
      </c>
    </row>
    <row r="5" ht="15" customHeight="1" spans="1:15">
      <c r="A5" s="21" t="str">
        <f>封面!D7&amp;封面!F7</f>
        <v>被评估单位：杭州宏逸柳溪旅游发展有限公司</v>
      </c>
      <c r="O5" s="40" t="s">
        <v>292</v>
      </c>
    </row>
    <row r="6" s="13" customFormat="1" ht="19.9" customHeight="1" spans="1:15">
      <c r="A6" s="22" t="s">
        <v>293</v>
      </c>
      <c r="B6" s="22" t="s">
        <v>1804</v>
      </c>
      <c r="C6" s="107" t="s">
        <v>878</v>
      </c>
      <c r="D6" s="126" t="s">
        <v>1805</v>
      </c>
      <c r="E6" s="107" t="s">
        <v>421</v>
      </c>
      <c r="F6" s="22" t="s">
        <v>1806</v>
      </c>
      <c r="G6" s="22" t="s">
        <v>1807</v>
      </c>
      <c r="H6" s="22" t="s">
        <v>1808</v>
      </c>
      <c r="I6" s="22" t="s">
        <v>1809</v>
      </c>
      <c r="J6" s="23" t="s">
        <v>298</v>
      </c>
      <c r="K6" s="24" t="s">
        <v>299</v>
      </c>
      <c r="L6" s="22" t="s">
        <v>300</v>
      </c>
      <c r="M6" s="22" t="s">
        <v>301</v>
      </c>
      <c r="N6" s="22" t="s">
        <v>302</v>
      </c>
      <c r="O6" s="22" t="s">
        <v>303</v>
      </c>
    </row>
    <row r="7" ht="15" customHeight="1" spans="1:15">
      <c r="A7" s="25"/>
      <c r="B7" s="26"/>
      <c r="C7" s="26"/>
      <c r="D7" s="31"/>
      <c r="E7" s="26"/>
      <c r="F7" s="27"/>
      <c r="G7" s="27"/>
      <c r="H7" s="25"/>
      <c r="I7" s="84"/>
      <c r="J7" s="28"/>
      <c r="K7" s="31"/>
      <c r="L7" s="29"/>
      <c r="M7" s="29" t="str">
        <f>IF(OR(AND(K7=0,L7=0),L7=0),"",L7-K7)</f>
        <v/>
      </c>
      <c r="N7" s="29" t="str">
        <f>IF(ISERROR(M7/K7),"",M7/ABS(K7)*100)</f>
        <v/>
      </c>
      <c r="O7" s="41"/>
    </row>
    <row r="8" ht="15" customHeight="1" spans="1:15">
      <c r="A8" s="25"/>
      <c r="B8" s="26"/>
      <c r="C8" s="26"/>
      <c r="D8" s="31"/>
      <c r="E8" s="26"/>
      <c r="F8" s="27"/>
      <c r="G8" s="27"/>
      <c r="H8" s="25"/>
      <c r="I8" s="84"/>
      <c r="J8" s="28"/>
      <c r="K8" s="31"/>
      <c r="L8" s="29"/>
      <c r="M8" s="29" t="str">
        <f t="shared" ref="M8:M31" si="0">IF(OR(AND(K8=0,L8=0),L8=0),"",L8-K8)</f>
        <v/>
      </c>
      <c r="N8" s="29" t="str">
        <f t="shared" ref="N8:N31" si="1">IF(ISERROR(M8/K8),"",M8/ABS(K8)*100)</f>
        <v/>
      </c>
      <c r="O8" s="41"/>
    </row>
    <row r="9" ht="15" customHeight="1" spans="1:15">
      <c r="A9" s="25"/>
      <c r="B9" s="26"/>
      <c r="C9" s="26"/>
      <c r="D9" s="31"/>
      <c r="E9" s="26"/>
      <c r="F9" s="27"/>
      <c r="G9" s="27"/>
      <c r="H9" s="25"/>
      <c r="I9" s="84"/>
      <c r="J9" s="28"/>
      <c r="K9" s="31"/>
      <c r="L9" s="29"/>
      <c r="M9" s="29" t="str">
        <f t="shared" si="0"/>
        <v/>
      </c>
      <c r="N9" s="29" t="str">
        <f t="shared" si="1"/>
        <v/>
      </c>
      <c r="O9" s="41"/>
    </row>
    <row r="10" ht="15" customHeight="1" spans="1:15">
      <c r="A10" s="25"/>
      <c r="B10" s="26"/>
      <c r="C10" s="26"/>
      <c r="D10" s="31"/>
      <c r="E10" s="26"/>
      <c r="F10" s="27"/>
      <c r="G10" s="27"/>
      <c r="H10" s="25"/>
      <c r="I10" s="84"/>
      <c r="J10" s="28"/>
      <c r="K10" s="31"/>
      <c r="L10" s="29"/>
      <c r="M10" s="29" t="str">
        <f t="shared" si="0"/>
        <v/>
      </c>
      <c r="N10" s="29" t="str">
        <f t="shared" si="1"/>
        <v/>
      </c>
      <c r="O10" s="41"/>
    </row>
    <row r="11" ht="15" customHeight="1" spans="1:15">
      <c r="A11" s="25"/>
      <c r="B11" s="26"/>
      <c r="C11" s="26"/>
      <c r="D11" s="31"/>
      <c r="E11" s="26"/>
      <c r="F11" s="27"/>
      <c r="G11" s="27"/>
      <c r="H11" s="25"/>
      <c r="I11" s="84"/>
      <c r="J11" s="28"/>
      <c r="K11" s="31"/>
      <c r="L11" s="29"/>
      <c r="M11" s="29" t="str">
        <f t="shared" si="0"/>
        <v/>
      </c>
      <c r="N11" s="29" t="str">
        <f t="shared" si="1"/>
        <v/>
      </c>
      <c r="O11" s="41"/>
    </row>
    <row r="12" ht="15" customHeight="1" spans="1:15">
      <c r="A12" s="25"/>
      <c r="B12" s="26"/>
      <c r="C12" s="26"/>
      <c r="D12" s="31"/>
      <c r="E12" s="26"/>
      <c r="F12" s="27"/>
      <c r="G12" s="27"/>
      <c r="H12" s="25"/>
      <c r="I12" s="84"/>
      <c r="J12" s="28"/>
      <c r="K12" s="31"/>
      <c r="L12" s="29"/>
      <c r="M12" s="29" t="str">
        <f t="shared" si="0"/>
        <v/>
      </c>
      <c r="N12" s="29" t="str">
        <f t="shared" si="1"/>
        <v/>
      </c>
      <c r="O12" s="41"/>
    </row>
    <row r="13" ht="15" customHeight="1" spans="1:15">
      <c r="A13" s="25"/>
      <c r="B13" s="26"/>
      <c r="C13" s="26"/>
      <c r="D13" s="31"/>
      <c r="E13" s="26"/>
      <c r="F13" s="27"/>
      <c r="G13" s="27"/>
      <c r="H13" s="25"/>
      <c r="I13" s="84"/>
      <c r="J13" s="28"/>
      <c r="K13" s="31"/>
      <c r="L13" s="29"/>
      <c r="M13" s="29" t="str">
        <f t="shared" si="0"/>
        <v/>
      </c>
      <c r="N13" s="29" t="str">
        <f t="shared" si="1"/>
        <v/>
      </c>
      <c r="O13" s="41"/>
    </row>
    <row r="14" ht="15" customHeight="1" spans="1:15">
      <c r="A14" s="25"/>
      <c r="B14" s="26"/>
      <c r="C14" s="26"/>
      <c r="D14" s="31"/>
      <c r="E14" s="26"/>
      <c r="F14" s="27"/>
      <c r="G14" s="27"/>
      <c r="H14" s="25"/>
      <c r="I14" s="84"/>
      <c r="J14" s="28"/>
      <c r="K14" s="31"/>
      <c r="L14" s="29"/>
      <c r="M14" s="29" t="str">
        <f t="shared" si="0"/>
        <v/>
      </c>
      <c r="N14" s="29" t="str">
        <f t="shared" si="1"/>
        <v/>
      </c>
      <c r="O14" s="41"/>
    </row>
    <row r="15" ht="15" customHeight="1" spans="1:15">
      <c r="A15" s="25"/>
      <c r="B15" s="26"/>
      <c r="C15" s="26"/>
      <c r="D15" s="31"/>
      <c r="E15" s="26"/>
      <c r="F15" s="27"/>
      <c r="G15" s="27"/>
      <c r="H15" s="25"/>
      <c r="I15" s="84"/>
      <c r="J15" s="28"/>
      <c r="K15" s="31"/>
      <c r="L15" s="29"/>
      <c r="M15" s="29" t="str">
        <f t="shared" si="0"/>
        <v/>
      </c>
      <c r="N15" s="29" t="str">
        <f t="shared" si="1"/>
        <v/>
      </c>
      <c r="O15" s="41"/>
    </row>
    <row r="16" ht="15" customHeight="1" spans="1:15">
      <c r="A16" s="25"/>
      <c r="B16" s="26"/>
      <c r="C16" s="26"/>
      <c r="D16" s="31"/>
      <c r="E16" s="26"/>
      <c r="F16" s="27"/>
      <c r="G16" s="27"/>
      <c r="H16" s="25"/>
      <c r="I16" s="84"/>
      <c r="J16" s="28"/>
      <c r="K16" s="31"/>
      <c r="L16" s="29"/>
      <c r="M16" s="29" t="str">
        <f t="shared" si="0"/>
        <v/>
      </c>
      <c r="N16" s="29" t="str">
        <f t="shared" si="1"/>
        <v/>
      </c>
      <c r="O16" s="41"/>
    </row>
    <row r="17" ht="15" customHeight="1" spans="1:15">
      <c r="A17" s="25"/>
      <c r="B17" s="26"/>
      <c r="C17" s="26"/>
      <c r="D17" s="31"/>
      <c r="E17" s="26"/>
      <c r="F17" s="27"/>
      <c r="G17" s="27"/>
      <c r="H17" s="25"/>
      <c r="I17" s="84"/>
      <c r="J17" s="28"/>
      <c r="K17" s="31"/>
      <c r="L17" s="29"/>
      <c r="M17" s="29" t="str">
        <f t="shared" si="0"/>
        <v/>
      </c>
      <c r="N17" s="29" t="str">
        <f t="shared" si="1"/>
        <v/>
      </c>
      <c r="O17" s="41"/>
    </row>
    <row r="18" ht="15" customHeight="1" spans="1:15">
      <c r="A18" s="25"/>
      <c r="B18" s="26"/>
      <c r="C18" s="26"/>
      <c r="D18" s="31"/>
      <c r="E18" s="26"/>
      <c r="F18" s="27"/>
      <c r="G18" s="27"/>
      <c r="H18" s="25"/>
      <c r="I18" s="84"/>
      <c r="J18" s="28"/>
      <c r="K18" s="31"/>
      <c r="L18" s="29"/>
      <c r="M18" s="29" t="str">
        <f t="shared" si="0"/>
        <v/>
      </c>
      <c r="N18" s="29" t="str">
        <f t="shared" si="1"/>
        <v/>
      </c>
      <c r="O18" s="41"/>
    </row>
    <row r="19" ht="15" customHeight="1" spans="1:15">
      <c r="A19" s="25"/>
      <c r="B19" s="26"/>
      <c r="C19" s="26"/>
      <c r="D19" s="31"/>
      <c r="E19" s="26"/>
      <c r="F19" s="27"/>
      <c r="G19" s="27"/>
      <c r="H19" s="25"/>
      <c r="I19" s="84"/>
      <c r="J19" s="28"/>
      <c r="K19" s="31"/>
      <c r="L19" s="29"/>
      <c r="M19" s="29" t="str">
        <f t="shared" si="0"/>
        <v/>
      </c>
      <c r="N19" s="29" t="str">
        <f t="shared" si="1"/>
        <v/>
      </c>
      <c r="O19" s="41"/>
    </row>
    <row r="20" ht="15" customHeight="1" spans="1:15">
      <c r="A20" s="25"/>
      <c r="B20" s="26"/>
      <c r="C20" s="26"/>
      <c r="D20" s="31"/>
      <c r="E20" s="26"/>
      <c r="F20" s="27"/>
      <c r="G20" s="27"/>
      <c r="H20" s="25"/>
      <c r="I20" s="84"/>
      <c r="J20" s="28"/>
      <c r="K20" s="31"/>
      <c r="L20" s="29"/>
      <c r="M20" s="29" t="str">
        <f t="shared" si="0"/>
        <v/>
      </c>
      <c r="N20" s="29" t="str">
        <f t="shared" si="1"/>
        <v/>
      </c>
      <c r="O20" s="41"/>
    </row>
    <row r="21" ht="15" customHeight="1" spans="1:15">
      <c r="A21" s="25"/>
      <c r="B21" s="26"/>
      <c r="C21" s="26"/>
      <c r="D21" s="31"/>
      <c r="E21" s="26"/>
      <c r="F21" s="27"/>
      <c r="G21" s="27"/>
      <c r="H21" s="25"/>
      <c r="I21" s="84"/>
      <c r="J21" s="28"/>
      <c r="K21" s="31"/>
      <c r="L21" s="29"/>
      <c r="M21" s="29" t="str">
        <f t="shared" si="0"/>
        <v/>
      </c>
      <c r="N21" s="29" t="str">
        <f t="shared" si="1"/>
        <v/>
      </c>
      <c r="O21" s="41"/>
    </row>
    <row r="22" ht="15" customHeight="1" spans="1:15">
      <c r="A22" s="25"/>
      <c r="B22" s="26"/>
      <c r="C22" s="26"/>
      <c r="D22" s="31"/>
      <c r="E22" s="26"/>
      <c r="F22" s="27"/>
      <c r="G22" s="27"/>
      <c r="H22" s="25"/>
      <c r="I22" s="84"/>
      <c r="J22" s="28"/>
      <c r="K22" s="31"/>
      <c r="L22" s="29"/>
      <c r="M22" s="29" t="str">
        <f t="shared" si="0"/>
        <v/>
      </c>
      <c r="N22" s="29" t="str">
        <f t="shared" si="1"/>
        <v/>
      </c>
      <c r="O22" s="41"/>
    </row>
    <row r="23" ht="15" customHeight="1" spans="1:15">
      <c r="A23" s="25"/>
      <c r="B23" s="26"/>
      <c r="C23" s="26"/>
      <c r="D23" s="31"/>
      <c r="E23" s="26"/>
      <c r="F23" s="27"/>
      <c r="G23" s="27"/>
      <c r="H23" s="25"/>
      <c r="I23" s="84"/>
      <c r="J23" s="28"/>
      <c r="K23" s="31"/>
      <c r="L23" s="29"/>
      <c r="M23" s="29" t="str">
        <f t="shared" si="0"/>
        <v/>
      </c>
      <c r="N23" s="29" t="str">
        <f t="shared" si="1"/>
        <v/>
      </c>
      <c r="O23" s="41"/>
    </row>
    <row r="24" ht="15" customHeight="1" spans="1:15">
      <c r="A24" s="25"/>
      <c r="B24" s="26"/>
      <c r="C24" s="26"/>
      <c r="D24" s="31"/>
      <c r="E24" s="26"/>
      <c r="F24" s="27"/>
      <c r="G24" s="27"/>
      <c r="H24" s="25"/>
      <c r="I24" s="84"/>
      <c r="J24" s="28"/>
      <c r="K24" s="31"/>
      <c r="L24" s="29"/>
      <c r="M24" s="29" t="str">
        <f t="shared" si="0"/>
        <v/>
      </c>
      <c r="N24" s="29" t="str">
        <f t="shared" si="1"/>
        <v/>
      </c>
      <c r="O24" s="41"/>
    </row>
    <row r="25" ht="15" customHeight="1" spans="1:15">
      <c r="A25" s="25"/>
      <c r="B25" s="26"/>
      <c r="C25" s="26"/>
      <c r="D25" s="31"/>
      <c r="E25" s="26"/>
      <c r="F25" s="27"/>
      <c r="G25" s="27"/>
      <c r="H25" s="25"/>
      <c r="I25" s="84"/>
      <c r="J25" s="28"/>
      <c r="K25" s="31"/>
      <c r="L25" s="29"/>
      <c r="M25" s="29" t="str">
        <f t="shared" si="0"/>
        <v/>
      </c>
      <c r="N25" s="29" t="str">
        <f t="shared" si="1"/>
        <v/>
      </c>
      <c r="O25" s="41"/>
    </row>
    <row r="26" ht="15" customHeight="1" spans="1:15">
      <c r="A26" s="25"/>
      <c r="B26" s="26"/>
      <c r="C26" s="26"/>
      <c r="D26" s="31"/>
      <c r="E26" s="26"/>
      <c r="F26" s="27"/>
      <c r="G26" s="27"/>
      <c r="H26" s="25"/>
      <c r="I26" s="84"/>
      <c r="J26" s="28"/>
      <c r="K26" s="31"/>
      <c r="L26" s="29"/>
      <c r="M26" s="29" t="str">
        <f t="shared" si="0"/>
        <v/>
      </c>
      <c r="N26" s="29" t="str">
        <f t="shared" si="1"/>
        <v/>
      </c>
      <c r="O26" s="41"/>
    </row>
    <row r="27" ht="15" customHeight="1" spans="1:15">
      <c r="A27" s="25"/>
      <c r="B27" s="26"/>
      <c r="C27" s="26"/>
      <c r="D27" s="31"/>
      <c r="E27" s="26"/>
      <c r="F27" s="27"/>
      <c r="G27" s="27"/>
      <c r="H27" s="25"/>
      <c r="I27" s="84"/>
      <c r="J27" s="28"/>
      <c r="K27" s="31"/>
      <c r="L27" s="29"/>
      <c r="M27" s="29" t="str">
        <f t="shared" si="0"/>
        <v/>
      </c>
      <c r="N27" s="29" t="str">
        <f t="shared" si="1"/>
        <v/>
      </c>
      <c r="O27" s="41"/>
    </row>
    <row r="28" ht="15" customHeight="1" spans="1:15">
      <c r="A28" s="25"/>
      <c r="B28" s="26"/>
      <c r="C28" s="26"/>
      <c r="D28" s="31"/>
      <c r="E28" s="26"/>
      <c r="F28" s="27"/>
      <c r="G28" s="27"/>
      <c r="H28" s="25"/>
      <c r="I28" s="84"/>
      <c r="J28" s="28"/>
      <c r="K28" s="31"/>
      <c r="L28" s="29"/>
      <c r="M28" s="29" t="str">
        <f t="shared" si="0"/>
        <v/>
      </c>
      <c r="N28" s="29" t="str">
        <f t="shared" si="1"/>
        <v/>
      </c>
      <c r="O28" s="41"/>
    </row>
    <row r="29" s="14" customFormat="1" ht="15" customHeight="1" spans="1:15">
      <c r="A29" s="104" t="s">
        <v>361</v>
      </c>
      <c r="B29" s="105"/>
      <c r="C29" s="105"/>
      <c r="D29" s="104"/>
      <c r="E29" s="104"/>
      <c r="F29" s="88"/>
      <c r="G29" s="88"/>
      <c r="H29" s="22"/>
      <c r="I29" s="22"/>
      <c r="J29" s="35">
        <f>SUM(J7:J28)</f>
        <v>0</v>
      </c>
      <c r="K29" s="36">
        <f>SUM(K7:K28)</f>
        <v>0</v>
      </c>
      <c r="L29" s="37">
        <f>SUM(L7:L28)</f>
        <v>0</v>
      </c>
      <c r="M29" s="37" t="str">
        <f t="shared" si="0"/>
        <v/>
      </c>
      <c r="N29" s="37" t="str">
        <f t="shared" si="1"/>
        <v/>
      </c>
      <c r="O29" s="42"/>
    </row>
    <row r="30" ht="15" customHeight="1" spans="1:15">
      <c r="A30" s="26" t="s">
        <v>403</v>
      </c>
      <c r="B30" s="26"/>
      <c r="C30" s="26"/>
      <c r="D30" s="26"/>
      <c r="E30" s="26"/>
      <c r="F30" s="102"/>
      <c r="G30" s="102"/>
      <c r="H30" s="25"/>
      <c r="I30" s="25"/>
      <c r="J30" s="28"/>
      <c r="K30" s="31"/>
      <c r="L30" s="29"/>
      <c r="M30" s="29" t="str">
        <f t="shared" si="0"/>
        <v/>
      </c>
      <c r="N30" s="29" t="str">
        <f t="shared" si="1"/>
        <v/>
      </c>
      <c r="O30" s="41"/>
    </row>
    <row r="31" s="14" customFormat="1" ht="15" customHeight="1" spans="1:15">
      <c r="A31" s="104" t="s">
        <v>364</v>
      </c>
      <c r="B31" s="104"/>
      <c r="C31" s="104"/>
      <c r="D31" s="33"/>
      <c r="E31" s="33"/>
      <c r="F31" s="88"/>
      <c r="G31" s="88"/>
      <c r="H31" s="22"/>
      <c r="I31" s="22"/>
      <c r="J31" s="35">
        <f>J29-J30</f>
        <v>0</v>
      </c>
      <c r="K31" s="36">
        <f>K29-K30</f>
        <v>0</v>
      </c>
      <c r="L31" s="37">
        <f>L29-L30</f>
        <v>0</v>
      </c>
      <c r="M31" s="37" t="str">
        <f t="shared" si="0"/>
        <v/>
      </c>
      <c r="N31" s="37" t="str">
        <f t="shared" si="1"/>
        <v/>
      </c>
      <c r="O31" s="42"/>
    </row>
  </sheetData>
  <mergeCells count="5">
    <mergeCell ref="A2:O2"/>
    <mergeCell ref="A3:O3"/>
    <mergeCell ref="A29:C29"/>
    <mergeCell ref="A30:C30"/>
    <mergeCell ref="A31:C31"/>
  </mergeCells>
  <hyperlinks>
    <hyperlink ref="A1" location="索引目录!E42" display="返回索引页"/>
    <hyperlink ref="B1" location="在建工程汇总!B9"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62"/>
  <dimension ref="A1:W31"/>
  <sheetViews>
    <sheetView zoomScale="90" zoomScaleNormal="90" workbookViewId="0">
      <pane ySplit="7" topLeftCell="A17" activePane="bottomLeft" state="frozen"/>
      <selection/>
      <selection pane="bottomLeft" activeCell="I20" sqref="I20"/>
    </sheetView>
  </sheetViews>
  <sheetFormatPr defaultColWidth="9" defaultRowHeight="15.75" customHeight="1"/>
  <cols>
    <col min="1" max="1" width="5.125" style="15" customWidth="1"/>
    <col min="2" max="3" width="8.25" style="15" customWidth="1"/>
    <col min="4" max="4" width="4.75" style="15" customWidth="1"/>
    <col min="5" max="5" width="5" style="15" customWidth="1"/>
    <col min="6" max="6" width="8.25" style="15" customWidth="1"/>
    <col min="7" max="7" width="7.75" style="15" customWidth="1"/>
    <col min="8" max="8" width="4.5" style="15" customWidth="1"/>
    <col min="9" max="9" width="9" style="15" hidden="1" customWidth="1" outlineLevel="1"/>
    <col min="10" max="10" width="7.75" style="15" hidden="1" customWidth="1" outlineLevel="1"/>
    <col min="11" max="11" width="10.75" style="15" hidden="1" customWidth="1" outlineLevel="1"/>
    <col min="12" max="12" width="11" style="15" hidden="1" customWidth="1" outlineLevel="1"/>
    <col min="13" max="13" width="6.625" style="15" customWidth="1" collapsed="1"/>
    <col min="14" max="14" width="8.25" style="15" customWidth="1"/>
    <col min="15" max="15" width="12.25" style="15" customWidth="1"/>
    <col min="16" max="16" width="4.75" style="15" customWidth="1"/>
    <col min="17" max="17" width="7.5" style="15" customWidth="1"/>
    <col min="18" max="18" width="8.25" style="15" customWidth="1"/>
    <col min="19" max="19" width="12.25" style="15" customWidth="1"/>
    <col min="20" max="20" width="4.75" style="15" customWidth="1"/>
    <col min="21" max="21" width="4.625" style="15" customWidth="1"/>
    <col min="22" max="22" width="4.5" style="15" customWidth="1"/>
    <col min="23" max="23" width="5.625" style="15" customWidth="1"/>
    <col min="24" max="16384" width="9" style="15"/>
  </cols>
  <sheetData>
    <row r="1" s="85" customFormat="1" ht="11.25" spans="1:23">
      <c r="A1" s="90" t="s">
        <v>288</v>
      </c>
      <c r="B1" s="86" t="s">
        <v>289</v>
      </c>
      <c r="C1" s="90"/>
      <c r="D1" s="90"/>
      <c r="E1" s="90"/>
      <c r="F1" s="87"/>
      <c r="G1" s="87"/>
      <c r="H1" s="87"/>
      <c r="I1" s="87"/>
      <c r="J1" s="87"/>
      <c r="K1" s="87"/>
      <c r="L1" s="87"/>
      <c r="M1" s="87"/>
      <c r="N1" s="87"/>
      <c r="O1" s="87"/>
      <c r="P1" s="87"/>
      <c r="Q1" s="87"/>
      <c r="R1" s="87"/>
      <c r="S1" s="87"/>
      <c r="T1" s="87"/>
      <c r="U1" s="87"/>
      <c r="V1" s="87"/>
      <c r="W1" s="87"/>
    </row>
    <row r="2" s="12" customFormat="1" ht="30" customHeight="1" spans="1:23">
      <c r="A2" s="19" t="s">
        <v>1810</v>
      </c>
      <c r="B2" s="19"/>
      <c r="C2" s="19"/>
      <c r="D2" s="19"/>
      <c r="E2" s="19"/>
      <c r="F2" s="19"/>
      <c r="G2" s="19"/>
      <c r="H2" s="19"/>
      <c r="I2" s="19"/>
      <c r="J2" s="19"/>
      <c r="K2" s="19"/>
      <c r="L2" s="19"/>
      <c r="M2" s="19"/>
      <c r="N2" s="19"/>
      <c r="O2" s="19"/>
      <c r="P2" s="19"/>
      <c r="Q2" s="19"/>
      <c r="R2" s="19"/>
      <c r="S2" s="19"/>
      <c r="T2" s="19"/>
      <c r="U2" s="19"/>
      <c r="V2" s="19"/>
      <c r="W2" s="19"/>
    </row>
    <row r="3" ht="15" customHeight="1" spans="1:23">
      <c r="A3" s="20" t="str">
        <f>CONCATENATE(封面!D9,封面!F9,封面!G9,封面!H9,封面!I9,封面!J9,封面!K9)</f>
        <v>评估基准日：2024年9月30日</v>
      </c>
      <c r="B3" s="20"/>
      <c r="C3" s="20"/>
      <c r="D3" s="20"/>
      <c r="E3" s="20"/>
      <c r="F3" s="20"/>
      <c r="G3" s="20"/>
      <c r="H3" s="20"/>
      <c r="I3" s="20"/>
      <c r="J3" s="20"/>
      <c r="K3" s="20"/>
      <c r="L3" s="20"/>
      <c r="M3" s="20"/>
      <c r="N3" s="20"/>
      <c r="O3" s="20"/>
      <c r="P3" s="38"/>
      <c r="Q3" s="38"/>
      <c r="R3" s="38"/>
      <c r="S3" s="38"/>
      <c r="T3" s="38"/>
      <c r="U3" s="38"/>
      <c r="V3" s="38"/>
      <c r="W3" s="38"/>
    </row>
    <row r="4" ht="15" customHeight="1" spans="1:23">
      <c r="A4" s="20"/>
      <c r="B4" s="20"/>
      <c r="C4" s="20"/>
      <c r="D4" s="20"/>
      <c r="E4" s="20"/>
      <c r="F4" s="20"/>
      <c r="G4" s="20"/>
      <c r="H4" s="20"/>
      <c r="I4" s="20"/>
      <c r="J4" s="20"/>
      <c r="K4" s="20"/>
      <c r="L4" s="47"/>
      <c r="M4" s="20"/>
      <c r="N4" s="20"/>
      <c r="O4" s="20"/>
      <c r="P4" s="38"/>
      <c r="Q4" s="38"/>
      <c r="R4" s="38"/>
      <c r="S4" s="38"/>
      <c r="T4" s="38"/>
      <c r="U4" s="38"/>
      <c r="V4" s="38"/>
      <c r="W4" s="40" t="s">
        <v>1811</v>
      </c>
    </row>
    <row r="5" ht="15" customHeight="1" spans="1:23">
      <c r="A5" s="21" t="str">
        <f>封面!D7&amp;封面!F7</f>
        <v>被评估单位：杭州宏逸柳溪旅游发展有限公司</v>
      </c>
      <c r="W5" s="40" t="s">
        <v>292</v>
      </c>
    </row>
    <row r="6" s="13" customFormat="1" ht="15" customHeight="1" spans="1:23">
      <c r="A6" s="22" t="s">
        <v>293</v>
      </c>
      <c r="B6" s="22" t="s">
        <v>1804</v>
      </c>
      <c r="C6" s="57" t="s">
        <v>420</v>
      </c>
      <c r="D6" s="57" t="s">
        <v>422</v>
      </c>
      <c r="E6" s="53" t="s">
        <v>421</v>
      </c>
      <c r="F6" s="53" t="s">
        <v>1806</v>
      </c>
      <c r="G6" s="53" t="s">
        <v>1812</v>
      </c>
      <c r="H6" s="53" t="s">
        <v>1809</v>
      </c>
      <c r="I6" s="22" t="s">
        <v>298</v>
      </c>
      <c r="J6" s="22"/>
      <c r="K6" s="22"/>
      <c r="L6" s="23"/>
      <c r="M6" s="121" t="s">
        <v>299</v>
      </c>
      <c r="N6" s="121"/>
      <c r="O6" s="121"/>
      <c r="P6" s="122"/>
      <c r="Q6" s="22" t="s">
        <v>300</v>
      </c>
      <c r="R6" s="22"/>
      <c r="S6" s="22"/>
      <c r="T6" s="22"/>
      <c r="U6" s="53" t="s">
        <v>301</v>
      </c>
      <c r="V6" s="53" t="s">
        <v>302</v>
      </c>
      <c r="W6" s="53" t="s">
        <v>303</v>
      </c>
    </row>
    <row r="7" s="13" customFormat="1" ht="15" customHeight="1" spans="1:23">
      <c r="A7" s="22"/>
      <c r="B7" s="22"/>
      <c r="C7" s="58"/>
      <c r="D7" s="58"/>
      <c r="E7" s="22"/>
      <c r="F7" s="22"/>
      <c r="G7" s="22"/>
      <c r="H7" s="22"/>
      <c r="I7" s="22" t="s">
        <v>1813</v>
      </c>
      <c r="J7" s="22" t="s">
        <v>1814</v>
      </c>
      <c r="K7" s="22" t="s">
        <v>1815</v>
      </c>
      <c r="L7" s="23" t="s">
        <v>1816</v>
      </c>
      <c r="M7" s="33" t="s">
        <v>1813</v>
      </c>
      <c r="N7" s="22" t="s">
        <v>1814</v>
      </c>
      <c r="O7" s="53" t="s">
        <v>1815</v>
      </c>
      <c r="P7" s="22" t="s">
        <v>1816</v>
      </c>
      <c r="Q7" s="22" t="s">
        <v>1813</v>
      </c>
      <c r="R7" s="22" t="s">
        <v>1814</v>
      </c>
      <c r="S7" s="53" t="s">
        <v>1815</v>
      </c>
      <c r="T7" s="22" t="s">
        <v>1816</v>
      </c>
      <c r="U7" s="22"/>
      <c r="V7" s="22"/>
      <c r="W7" s="22"/>
    </row>
    <row r="8" ht="15" customHeight="1" spans="1:23">
      <c r="A8" s="25"/>
      <c r="B8" s="26"/>
      <c r="C8" s="26"/>
      <c r="D8" s="25"/>
      <c r="E8" s="25"/>
      <c r="F8" s="27"/>
      <c r="G8" s="27"/>
      <c r="H8" s="84"/>
      <c r="I8" s="29"/>
      <c r="J8" s="29"/>
      <c r="K8" s="29"/>
      <c r="L8" s="28"/>
      <c r="M8" s="31"/>
      <c r="N8" s="29"/>
      <c r="O8" s="29"/>
      <c r="P8" s="29"/>
      <c r="Q8" s="29"/>
      <c r="R8" s="29"/>
      <c r="S8" s="29"/>
      <c r="T8" s="29"/>
      <c r="U8" s="29" t="str">
        <f>IF(OR(AND(P8=0,T8=0),T8=0),"",T8-P8)</f>
        <v/>
      </c>
      <c r="V8" s="29" t="str">
        <f>IF(ISERROR(U8/P8),"",U8/ABS(P8)*100)</f>
        <v/>
      </c>
      <c r="W8" s="41"/>
    </row>
    <row r="9" ht="15" customHeight="1" spans="1:23">
      <c r="A9" s="25"/>
      <c r="B9" s="26"/>
      <c r="C9" s="26"/>
      <c r="D9" s="25"/>
      <c r="E9" s="25"/>
      <c r="F9" s="27"/>
      <c r="G9" s="27"/>
      <c r="H9" s="84"/>
      <c r="I9" s="29"/>
      <c r="J9" s="29"/>
      <c r="K9" s="29"/>
      <c r="L9" s="28"/>
      <c r="M9" s="31"/>
      <c r="N9" s="29"/>
      <c r="O9" s="29"/>
      <c r="P9" s="29"/>
      <c r="Q9" s="29"/>
      <c r="R9" s="29"/>
      <c r="S9" s="29"/>
      <c r="T9" s="29"/>
      <c r="U9" s="29" t="str">
        <f t="shared" ref="U9:U31" si="0">IF(OR(AND(P9=0,T9=0),T9=0),"",T9-P9)</f>
        <v/>
      </c>
      <c r="V9" s="29" t="str">
        <f t="shared" ref="V9:V31" si="1">IF(ISERROR(U9/P9),"",U9/ABS(P9)*100)</f>
        <v/>
      </c>
      <c r="W9" s="41"/>
    </row>
    <row r="10" ht="15" customHeight="1" spans="1:23">
      <c r="A10" s="25"/>
      <c r="B10" s="26"/>
      <c r="C10" s="26"/>
      <c r="D10" s="25"/>
      <c r="E10" s="25"/>
      <c r="F10" s="27"/>
      <c r="G10" s="27"/>
      <c r="H10" s="84"/>
      <c r="I10" s="29"/>
      <c r="J10" s="29"/>
      <c r="K10" s="29"/>
      <c r="L10" s="28"/>
      <c r="M10" s="31"/>
      <c r="N10" s="29"/>
      <c r="O10" s="29"/>
      <c r="P10" s="29"/>
      <c r="Q10" s="29"/>
      <c r="R10" s="29"/>
      <c r="S10" s="29"/>
      <c r="T10" s="29"/>
      <c r="U10" s="29" t="str">
        <f t="shared" si="0"/>
        <v/>
      </c>
      <c r="V10" s="29" t="str">
        <f t="shared" si="1"/>
        <v/>
      </c>
      <c r="W10" s="41"/>
    </row>
    <row r="11" ht="15" customHeight="1" spans="1:23">
      <c r="A11" s="25"/>
      <c r="B11" s="26"/>
      <c r="C11" s="26"/>
      <c r="D11" s="25"/>
      <c r="E11" s="25"/>
      <c r="F11" s="27"/>
      <c r="G11" s="27"/>
      <c r="H11" s="84"/>
      <c r="I11" s="29"/>
      <c r="J11" s="29"/>
      <c r="K11" s="29"/>
      <c r="L11" s="28"/>
      <c r="M11" s="31"/>
      <c r="N11" s="29"/>
      <c r="O11" s="29"/>
      <c r="P11" s="29"/>
      <c r="Q11" s="29"/>
      <c r="R11" s="29"/>
      <c r="S11" s="29"/>
      <c r="T11" s="29"/>
      <c r="U11" s="29" t="str">
        <f t="shared" si="0"/>
        <v/>
      </c>
      <c r="V11" s="29" t="str">
        <f t="shared" si="1"/>
        <v/>
      </c>
      <c r="W11" s="41"/>
    </row>
    <row r="12" ht="15" customHeight="1" spans="1:23">
      <c r="A12" s="25"/>
      <c r="B12" s="26"/>
      <c r="C12" s="26"/>
      <c r="D12" s="25"/>
      <c r="E12" s="25"/>
      <c r="F12" s="27"/>
      <c r="G12" s="27"/>
      <c r="H12" s="84"/>
      <c r="I12" s="29"/>
      <c r="J12" s="29"/>
      <c r="K12" s="29"/>
      <c r="L12" s="28"/>
      <c r="M12" s="31"/>
      <c r="N12" s="29"/>
      <c r="O12" s="29"/>
      <c r="P12" s="29"/>
      <c r="Q12" s="29"/>
      <c r="R12" s="29"/>
      <c r="S12" s="29"/>
      <c r="T12" s="29"/>
      <c r="U12" s="29" t="str">
        <f t="shared" si="0"/>
        <v/>
      </c>
      <c r="V12" s="29" t="str">
        <f t="shared" si="1"/>
        <v/>
      </c>
      <c r="W12" s="41"/>
    </row>
    <row r="13" ht="15" customHeight="1" spans="1:23">
      <c r="A13" s="25"/>
      <c r="B13" s="26"/>
      <c r="C13" s="26"/>
      <c r="D13" s="25"/>
      <c r="E13" s="25"/>
      <c r="F13" s="27"/>
      <c r="G13" s="27"/>
      <c r="H13" s="84"/>
      <c r="I13" s="29"/>
      <c r="J13" s="29"/>
      <c r="K13" s="29"/>
      <c r="L13" s="28"/>
      <c r="M13" s="31"/>
      <c r="N13" s="29"/>
      <c r="O13" s="29"/>
      <c r="P13" s="29"/>
      <c r="Q13" s="29"/>
      <c r="R13" s="29"/>
      <c r="S13" s="29"/>
      <c r="T13" s="29"/>
      <c r="U13" s="29" t="str">
        <f t="shared" si="0"/>
        <v/>
      </c>
      <c r="V13" s="29" t="str">
        <f t="shared" si="1"/>
        <v/>
      </c>
      <c r="W13" s="41"/>
    </row>
    <row r="14" ht="15" customHeight="1" spans="1:23">
      <c r="A14" s="25"/>
      <c r="B14" s="26"/>
      <c r="C14" s="26"/>
      <c r="D14" s="25"/>
      <c r="E14" s="25"/>
      <c r="F14" s="27"/>
      <c r="G14" s="27"/>
      <c r="H14" s="84"/>
      <c r="I14" s="29"/>
      <c r="J14" s="29"/>
      <c r="K14" s="29"/>
      <c r="L14" s="28"/>
      <c r="M14" s="31"/>
      <c r="N14" s="29"/>
      <c r="O14" s="29"/>
      <c r="P14" s="29"/>
      <c r="Q14" s="29"/>
      <c r="R14" s="29"/>
      <c r="S14" s="29"/>
      <c r="T14" s="29"/>
      <c r="U14" s="29" t="str">
        <f t="shared" si="0"/>
        <v/>
      </c>
      <c r="V14" s="29" t="str">
        <f t="shared" si="1"/>
        <v/>
      </c>
      <c r="W14" s="41"/>
    </row>
    <row r="15" ht="15" customHeight="1" spans="1:23">
      <c r="A15" s="25"/>
      <c r="B15" s="26"/>
      <c r="C15" s="26"/>
      <c r="D15" s="25"/>
      <c r="E15" s="25"/>
      <c r="F15" s="27"/>
      <c r="G15" s="27"/>
      <c r="H15" s="84"/>
      <c r="I15" s="29"/>
      <c r="J15" s="29"/>
      <c r="K15" s="29"/>
      <c r="L15" s="28"/>
      <c r="M15" s="31"/>
      <c r="N15" s="29"/>
      <c r="O15" s="29"/>
      <c r="P15" s="29"/>
      <c r="Q15" s="29"/>
      <c r="R15" s="29"/>
      <c r="S15" s="29"/>
      <c r="T15" s="29"/>
      <c r="U15" s="29" t="str">
        <f t="shared" si="0"/>
        <v/>
      </c>
      <c r="V15" s="29" t="str">
        <f t="shared" si="1"/>
        <v/>
      </c>
      <c r="W15" s="41"/>
    </row>
    <row r="16" ht="15" customHeight="1" spans="1:23">
      <c r="A16" s="25"/>
      <c r="B16" s="26"/>
      <c r="C16" s="26"/>
      <c r="D16" s="25"/>
      <c r="E16" s="25"/>
      <c r="F16" s="27"/>
      <c r="G16" s="27"/>
      <c r="H16" s="84"/>
      <c r="I16" s="29"/>
      <c r="J16" s="29"/>
      <c r="K16" s="29"/>
      <c r="L16" s="28"/>
      <c r="M16" s="31"/>
      <c r="N16" s="29"/>
      <c r="O16" s="29"/>
      <c r="P16" s="29"/>
      <c r="Q16" s="29"/>
      <c r="R16" s="29"/>
      <c r="S16" s="29"/>
      <c r="T16" s="29"/>
      <c r="U16" s="29" t="str">
        <f t="shared" si="0"/>
        <v/>
      </c>
      <c r="V16" s="29" t="str">
        <f t="shared" si="1"/>
        <v/>
      </c>
      <c r="W16" s="41"/>
    </row>
    <row r="17" ht="15" customHeight="1" spans="1:23">
      <c r="A17" s="25"/>
      <c r="B17" s="26"/>
      <c r="C17" s="26"/>
      <c r="D17" s="25"/>
      <c r="E17" s="25"/>
      <c r="F17" s="27"/>
      <c r="G17" s="27"/>
      <c r="H17" s="84"/>
      <c r="I17" s="29"/>
      <c r="J17" s="29"/>
      <c r="K17" s="29"/>
      <c r="L17" s="28"/>
      <c r="M17" s="31"/>
      <c r="N17" s="29"/>
      <c r="O17" s="29"/>
      <c r="P17" s="29"/>
      <c r="Q17" s="29"/>
      <c r="R17" s="29"/>
      <c r="S17" s="29"/>
      <c r="T17" s="29"/>
      <c r="U17" s="29" t="str">
        <f t="shared" si="0"/>
        <v/>
      </c>
      <c r="V17" s="29" t="str">
        <f t="shared" si="1"/>
        <v/>
      </c>
      <c r="W17" s="41"/>
    </row>
    <row r="18" ht="15" customHeight="1" spans="1:23">
      <c r="A18" s="25"/>
      <c r="B18" s="26"/>
      <c r="C18" s="26"/>
      <c r="D18" s="25"/>
      <c r="E18" s="25"/>
      <c r="F18" s="27"/>
      <c r="G18" s="27"/>
      <c r="H18" s="84"/>
      <c r="I18" s="29"/>
      <c r="J18" s="29"/>
      <c r="K18" s="29"/>
      <c r="L18" s="28"/>
      <c r="M18" s="31"/>
      <c r="N18" s="29"/>
      <c r="O18" s="29"/>
      <c r="P18" s="29"/>
      <c r="Q18" s="29"/>
      <c r="R18" s="29"/>
      <c r="S18" s="29"/>
      <c r="T18" s="29"/>
      <c r="U18" s="29" t="str">
        <f t="shared" si="0"/>
        <v/>
      </c>
      <c r="V18" s="29" t="str">
        <f t="shared" si="1"/>
        <v/>
      </c>
      <c r="W18" s="41"/>
    </row>
    <row r="19" ht="15" customHeight="1" spans="1:23">
      <c r="A19" s="25"/>
      <c r="B19" s="26"/>
      <c r="C19" s="26"/>
      <c r="D19" s="25"/>
      <c r="E19" s="25"/>
      <c r="F19" s="27"/>
      <c r="G19" s="27"/>
      <c r="H19" s="84"/>
      <c r="I19" s="29"/>
      <c r="J19" s="29"/>
      <c r="K19" s="29"/>
      <c r="L19" s="28"/>
      <c r="M19" s="31"/>
      <c r="N19" s="29"/>
      <c r="O19" s="29"/>
      <c r="P19" s="29"/>
      <c r="Q19" s="29"/>
      <c r="R19" s="29"/>
      <c r="S19" s="29"/>
      <c r="T19" s="29"/>
      <c r="U19" s="29" t="str">
        <f t="shared" si="0"/>
        <v/>
      </c>
      <c r="V19" s="29" t="str">
        <f t="shared" si="1"/>
        <v/>
      </c>
      <c r="W19" s="41"/>
    </row>
    <row r="20" ht="15" customHeight="1" spans="1:23">
      <c r="A20" s="25"/>
      <c r="B20" s="26"/>
      <c r="C20" s="26"/>
      <c r="D20" s="25"/>
      <c r="E20" s="25"/>
      <c r="F20" s="27"/>
      <c r="G20" s="27"/>
      <c r="H20" s="84"/>
      <c r="I20" s="29"/>
      <c r="J20" s="29"/>
      <c r="K20" s="29"/>
      <c r="L20" s="28"/>
      <c r="M20" s="31"/>
      <c r="N20" s="29"/>
      <c r="O20" s="29"/>
      <c r="P20" s="29"/>
      <c r="Q20" s="29"/>
      <c r="R20" s="29"/>
      <c r="S20" s="29"/>
      <c r="T20" s="29"/>
      <c r="U20" s="29" t="str">
        <f t="shared" si="0"/>
        <v/>
      </c>
      <c r="V20" s="29" t="str">
        <f t="shared" si="1"/>
        <v/>
      </c>
      <c r="W20" s="41"/>
    </row>
    <row r="21" ht="15" customHeight="1" spans="1:23">
      <c r="A21" s="25"/>
      <c r="B21" s="26"/>
      <c r="C21" s="26"/>
      <c r="D21" s="25"/>
      <c r="E21" s="25"/>
      <c r="F21" s="27"/>
      <c r="G21" s="27"/>
      <c r="H21" s="84"/>
      <c r="I21" s="29"/>
      <c r="J21" s="29"/>
      <c r="K21" s="29"/>
      <c r="L21" s="28"/>
      <c r="M21" s="31"/>
      <c r="N21" s="29"/>
      <c r="O21" s="29"/>
      <c r="P21" s="29"/>
      <c r="Q21" s="29"/>
      <c r="R21" s="29"/>
      <c r="S21" s="29"/>
      <c r="T21" s="29"/>
      <c r="U21" s="29" t="str">
        <f t="shared" si="0"/>
        <v/>
      </c>
      <c r="V21" s="29" t="str">
        <f t="shared" si="1"/>
        <v/>
      </c>
      <c r="W21" s="41"/>
    </row>
    <row r="22" ht="15" customHeight="1" spans="1:23">
      <c r="A22" s="25"/>
      <c r="B22" s="26"/>
      <c r="C22" s="26"/>
      <c r="D22" s="25"/>
      <c r="E22" s="25"/>
      <c r="F22" s="27"/>
      <c r="G22" s="27"/>
      <c r="H22" s="84"/>
      <c r="I22" s="29"/>
      <c r="J22" s="29"/>
      <c r="K22" s="29"/>
      <c r="L22" s="28"/>
      <c r="M22" s="31"/>
      <c r="N22" s="29"/>
      <c r="O22" s="29"/>
      <c r="P22" s="29"/>
      <c r="Q22" s="29"/>
      <c r="R22" s="29"/>
      <c r="S22" s="29"/>
      <c r="T22" s="29"/>
      <c r="U22" s="29" t="str">
        <f t="shared" si="0"/>
        <v/>
      </c>
      <c r="V22" s="29" t="str">
        <f t="shared" si="1"/>
        <v/>
      </c>
      <c r="W22" s="41"/>
    </row>
    <row r="23" ht="15" customHeight="1" spans="1:23">
      <c r="A23" s="25"/>
      <c r="B23" s="26"/>
      <c r="C23" s="26"/>
      <c r="D23" s="25"/>
      <c r="E23" s="25"/>
      <c r="F23" s="27"/>
      <c r="G23" s="27"/>
      <c r="H23" s="84"/>
      <c r="I23" s="29"/>
      <c r="J23" s="29"/>
      <c r="K23" s="29"/>
      <c r="L23" s="28"/>
      <c r="M23" s="31"/>
      <c r="N23" s="29"/>
      <c r="O23" s="29"/>
      <c r="P23" s="29"/>
      <c r="Q23" s="29"/>
      <c r="R23" s="29"/>
      <c r="S23" s="29"/>
      <c r="T23" s="29"/>
      <c r="U23" s="29" t="str">
        <f t="shared" si="0"/>
        <v/>
      </c>
      <c r="V23" s="29" t="str">
        <f t="shared" si="1"/>
        <v/>
      </c>
      <c r="W23" s="41"/>
    </row>
    <row r="24" ht="15" customHeight="1" spans="1:23">
      <c r="A24" s="25"/>
      <c r="B24" s="26"/>
      <c r="C24" s="26"/>
      <c r="D24" s="25"/>
      <c r="E24" s="25"/>
      <c r="F24" s="27"/>
      <c r="G24" s="27"/>
      <c r="H24" s="84"/>
      <c r="I24" s="29"/>
      <c r="J24" s="29"/>
      <c r="K24" s="29"/>
      <c r="L24" s="28"/>
      <c r="M24" s="31"/>
      <c r="N24" s="29"/>
      <c r="O24" s="29"/>
      <c r="P24" s="29"/>
      <c r="Q24" s="29"/>
      <c r="R24" s="29"/>
      <c r="S24" s="29"/>
      <c r="T24" s="29"/>
      <c r="U24" s="29" t="str">
        <f t="shared" si="0"/>
        <v/>
      </c>
      <c r="V24" s="29" t="str">
        <f t="shared" si="1"/>
        <v/>
      </c>
      <c r="W24" s="41"/>
    </row>
    <row r="25" ht="15" customHeight="1" spans="1:23">
      <c r="A25" s="25"/>
      <c r="B25" s="26"/>
      <c r="C25" s="26"/>
      <c r="D25" s="25"/>
      <c r="E25" s="25"/>
      <c r="F25" s="27"/>
      <c r="G25" s="27"/>
      <c r="H25" s="84"/>
      <c r="I25" s="29"/>
      <c r="J25" s="29"/>
      <c r="K25" s="29"/>
      <c r="L25" s="28"/>
      <c r="M25" s="31"/>
      <c r="N25" s="29"/>
      <c r="O25" s="29"/>
      <c r="P25" s="29"/>
      <c r="Q25" s="29"/>
      <c r="R25" s="29"/>
      <c r="S25" s="29"/>
      <c r="T25" s="29"/>
      <c r="U25" s="29" t="str">
        <f t="shared" si="0"/>
        <v/>
      </c>
      <c r="V25" s="29" t="str">
        <f t="shared" si="1"/>
        <v/>
      </c>
      <c r="W25" s="41"/>
    </row>
    <row r="26" ht="15" customHeight="1" spans="1:23">
      <c r="A26" s="25"/>
      <c r="B26" s="26"/>
      <c r="C26" s="26"/>
      <c r="D26" s="25"/>
      <c r="E26" s="25"/>
      <c r="F26" s="27"/>
      <c r="G26" s="27"/>
      <c r="H26" s="84"/>
      <c r="I26" s="29"/>
      <c r="J26" s="29"/>
      <c r="K26" s="29"/>
      <c r="L26" s="28"/>
      <c r="M26" s="31"/>
      <c r="N26" s="29"/>
      <c r="O26" s="29"/>
      <c r="P26" s="29"/>
      <c r="Q26" s="29"/>
      <c r="R26" s="29"/>
      <c r="S26" s="29"/>
      <c r="T26" s="29"/>
      <c r="U26" s="29" t="str">
        <f t="shared" si="0"/>
        <v/>
      </c>
      <c r="V26" s="29" t="str">
        <f t="shared" si="1"/>
        <v/>
      </c>
      <c r="W26" s="41"/>
    </row>
    <row r="27" ht="15" customHeight="1" spans="1:23">
      <c r="A27" s="25"/>
      <c r="B27" s="26"/>
      <c r="C27" s="26"/>
      <c r="D27" s="25"/>
      <c r="E27" s="25"/>
      <c r="F27" s="27"/>
      <c r="G27" s="27"/>
      <c r="H27" s="84"/>
      <c r="I27" s="29"/>
      <c r="J27" s="29"/>
      <c r="K27" s="29"/>
      <c r="L27" s="28"/>
      <c r="M27" s="31"/>
      <c r="N27" s="29"/>
      <c r="O27" s="29"/>
      <c r="P27" s="29"/>
      <c r="Q27" s="29"/>
      <c r="R27" s="29"/>
      <c r="S27" s="29"/>
      <c r="T27" s="29"/>
      <c r="U27" s="29" t="str">
        <f t="shared" si="0"/>
        <v/>
      </c>
      <c r="V27" s="29" t="str">
        <f t="shared" si="1"/>
        <v/>
      </c>
      <c r="W27" s="41"/>
    </row>
    <row r="28" ht="15" customHeight="1" spans="1:23">
      <c r="A28" s="25"/>
      <c r="B28" s="26"/>
      <c r="C28" s="26"/>
      <c r="D28" s="25"/>
      <c r="E28" s="25"/>
      <c r="F28" s="27"/>
      <c r="G28" s="27"/>
      <c r="H28" s="84"/>
      <c r="I28" s="29"/>
      <c r="J28" s="29"/>
      <c r="K28" s="29"/>
      <c r="L28" s="28"/>
      <c r="M28" s="31"/>
      <c r="N28" s="29"/>
      <c r="O28" s="29"/>
      <c r="P28" s="29"/>
      <c r="Q28" s="29"/>
      <c r="R28" s="29"/>
      <c r="S28" s="29"/>
      <c r="T28" s="29"/>
      <c r="U28" s="29" t="str">
        <f t="shared" si="0"/>
        <v/>
      </c>
      <c r="V28" s="29" t="str">
        <f t="shared" si="1"/>
        <v/>
      </c>
      <c r="W28" s="41"/>
    </row>
    <row r="29" s="14" customFormat="1" ht="15" customHeight="1" spans="1:23">
      <c r="A29" s="104" t="s">
        <v>361</v>
      </c>
      <c r="B29" s="105"/>
      <c r="C29" s="105"/>
      <c r="D29" s="104"/>
      <c r="E29" s="104"/>
      <c r="F29" s="88"/>
      <c r="G29" s="88"/>
      <c r="H29" s="84"/>
      <c r="I29" s="37"/>
      <c r="J29" s="37"/>
      <c r="K29" s="37"/>
      <c r="L29" s="35">
        <f>SUM(L8:L28)</f>
        <v>0</v>
      </c>
      <c r="M29" s="36"/>
      <c r="N29" s="37"/>
      <c r="O29" s="37"/>
      <c r="P29" s="37">
        <f>SUM(P8:P28)</f>
        <v>0</v>
      </c>
      <c r="Q29" s="37"/>
      <c r="R29" s="37"/>
      <c r="S29" s="37"/>
      <c r="T29" s="37">
        <f>SUM(T8:T28)</f>
        <v>0</v>
      </c>
      <c r="U29" s="37" t="str">
        <f t="shared" si="0"/>
        <v/>
      </c>
      <c r="V29" s="37" t="str">
        <f t="shared" si="1"/>
        <v/>
      </c>
      <c r="W29" s="42"/>
    </row>
    <row r="30" ht="15" customHeight="1" spans="1:23">
      <c r="A30" s="26" t="s">
        <v>403</v>
      </c>
      <c r="B30" s="26"/>
      <c r="C30" s="26"/>
      <c r="D30" s="26"/>
      <c r="E30" s="26"/>
      <c r="F30" s="102"/>
      <c r="G30" s="102"/>
      <c r="H30" s="102"/>
      <c r="I30" s="29"/>
      <c r="J30" s="29"/>
      <c r="K30" s="29"/>
      <c r="L30" s="28"/>
      <c r="M30" s="31"/>
      <c r="N30" s="29"/>
      <c r="O30" s="29"/>
      <c r="P30" s="29"/>
      <c r="Q30" s="29"/>
      <c r="R30" s="29"/>
      <c r="S30" s="29"/>
      <c r="T30" s="29"/>
      <c r="U30" s="29" t="str">
        <f t="shared" si="0"/>
        <v/>
      </c>
      <c r="V30" s="29" t="str">
        <f t="shared" si="1"/>
        <v/>
      </c>
      <c r="W30" s="41"/>
    </row>
    <row r="31" s="14" customFormat="1" ht="15" customHeight="1" spans="1:23">
      <c r="A31" s="104" t="s">
        <v>364</v>
      </c>
      <c r="B31" s="104"/>
      <c r="C31" s="104"/>
      <c r="D31" s="22"/>
      <c r="E31" s="22"/>
      <c r="F31" s="88"/>
      <c r="G31" s="88"/>
      <c r="H31" s="88"/>
      <c r="I31" s="37"/>
      <c r="J31" s="37"/>
      <c r="K31" s="37"/>
      <c r="L31" s="35">
        <f>L29-L30</f>
        <v>0</v>
      </c>
      <c r="M31" s="36"/>
      <c r="N31" s="37"/>
      <c r="O31" s="37"/>
      <c r="P31" s="37">
        <f>P29-P30</f>
        <v>0</v>
      </c>
      <c r="Q31" s="37"/>
      <c r="R31" s="37"/>
      <c r="S31" s="37"/>
      <c r="T31" s="37">
        <f>T29-T30</f>
        <v>0</v>
      </c>
      <c r="U31" s="37" t="str">
        <f t="shared" si="0"/>
        <v/>
      </c>
      <c r="V31" s="37" t="str">
        <f t="shared" si="1"/>
        <v/>
      </c>
      <c r="W31" s="42"/>
    </row>
  </sheetData>
  <mergeCells count="19">
    <mergeCell ref="A2:W2"/>
    <mergeCell ref="A3:W3"/>
    <mergeCell ref="I6:L6"/>
    <mergeCell ref="M6:P6"/>
    <mergeCell ref="Q6:T6"/>
    <mergeCell ref="A29:C29"/>
    <mergeCell ref="A30:C30"/>
    <mergeCell ref="A31:C31"/>
    <mergeCell ref="A6:A7"/>
    <mergeCell ref="B6:B7"/>
    <mergeCell ref="C6:C7"/>
    <mergeCell ref="D6:D7"/>
    <mergeCell ref="E6:E7"/>
    <mergeCell ref="F6:F7"/>
    <mergeCell ref="G6:G7"/>
    <mergeCell ref="H6:H7"/>
    <mergeCell ref="U6:U7"/>
    <mergeCell ref="V6:V7"/>
    <mergeCell ref="W6:W7"/>
  </mergeCells>
  <hyperlinks>
    <hyperlink ref="A1" location="索引目录!E43" display="返回索引页"/>
    <hyperlink ref="B1" location="在建工程汇总!B12"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K31"/>
  <sheetViews>
    <sheetView zoomScale="90" zoomScaleNormal="90" workbookViewId="0">
      <pane ySplit="6" topLeftCell="A16" activePane="bottomLeft" state="frozen"/>
      <selection/>
      <selection pane="bottomLeft" activeCell="I20" sqref="I20"/>
    </sheetView>
  </sheetViews>
  <sheetFormatPr defaultColWidth="9" defaultRowHeight="15.75" customHeight="1"/>
  <cols>
    <col min="1" max="1" width="8.625" style="15" customWidth="1"/>
    <col min="2" max="2" width="25.625" style="15" customWidth="1"/>
    <col min="3" max="3" width="10.75" style="15" customWidth="1"/>
    <col min="4" max="4" width="12" style="15" customWidth="1"/>
    <col min="5" max="5" width="12.25" style="15" customWidth="1"/>
    <col min="6" max="6" width="12.25" style="15" hidden="1" customWidth="1" outlineLevel="1"/>
    <col min="7" max="7" width="12.25" style="15" customWidth="1" collapsed="1"/>
    <col min="8" max="8" width="12.75" style="15" customWidth="1"/>
    <col min="9" max="9" width="10.125" style="15" customWidth="1"/>
    <col min="10" max="10" width="8.25" style="15" customWidth="1"/>
    <col min="11" max="11" width="9.75" style="15" customWidth="1"/>
    <col min="12" max="16384" width="9" style="15"/>
  </cols>
  <sheetData>
    <row r="1" s="85" customFormat="1" ht="11.25" spans="1:11">
      <c r="A1" s="86" t="s">
        <v>268</v>
      </c>
      <c r="B1" s="90" t="s">
        <v>269</v>
      </c>
      <c r="C1" s="87"/>
      <c r="D1" s="87"/>
      <c r="E1" s="87"/>
      <c r="F1" s="87"/>
      <c r="G1" s="87"/>
      <c r="H1" s="87"/>
      <c r="I1" s="87"/>
      <c r="J1" s="87"/>
      <c r="K1" s="87"/>
    </row>
    <row r="2" s="12" customFormat="1" ht="30" customHeight="1" spans="1:11">
      <c r="A2" s="19" t="s">
        <v>1817</v>
      </c>
      <c r="B2" s="19"/>
      <c r="C2" s="19"/>
      <c r="D2" s="19"/>
      <c r="E2" s="19"/>
      <c r="F2" s="19"/>
      <c r="G2" s="19"/>
      <c r="H2" s="19"/>
      <c r="I2" s="19"/>
      <c r="J2" s="19"/>
      <c r="K2" s="19"/>
    </row>
    <row r="3" ht="15" customHeight="1" spans="1:11">
      <c r="A3" s="20" t="str">
        <f>CONCATENATE(封面!D9,封面!F9,封面!G9,封面!H9,封面!I9,封面!J9,封面!K9)</f>
        <v>评估基准日：2024年9月30日</v>
      </c>
      <c r="B3" s="20"/>
      <c r="C3" s="38"/>
      <c r="D3" s="38"/>
      <c r="E3" s="38"/>
      <c r="F3" s="38"/>
      <c r="G3" s="38"/>
      <c r="H3" s="38"/>
      <c r="I3" s="38"/>
      <c r="J3" s="38"/>
      <c r="K3" s="38"/>
    </row>
    <row r="4" ht="15" customHeight="1" spans="1:11">
      <c r="A4" s="20"/>
      <c r="B4" s="20"/>
      <c r="C4" s="38"/>
      <c r="D4" s="38"/>
      <c r="E4" s="38"/>
      <c r="F4" s="38"/>
      <c r="G4" s="39"/>
      <c r="H4" s="38"/>
      <c r="I4" s="38"/>
      <c r="J4" s="38"/>
      <c r="K4" s="40" t="s">
        <v>1818</v>
      </c>
    </row>
    <row r="5" ht="15" customHeight="1" spans="1:11">
      <c r="A5" s="21" t="str">
        <f>封面!D7&amp;封面!F7</f>
        <v>被评估单位：杭州宏逸柳溪旅游发展有限公司</v>
      </c>
      <c r="K5" s="40" t="s">
        <v>292</v>
      </c>
    </row>
    <row r="6" s="13" customFormat="1" ht="19.9" customHeight="1" spans="1:11">
      <c r="A6" s="22" t="s">
        <v>293</v>
      </c>
      <c r="B6" s="22" t="s">
        <v>1804</v>
      </c>
      <c r="C6" s="22" t="s">
        <v>1806</v>
      </c>
      <c r="D6" s="22" t="s">
        <v>1807</v>
      </c>
      <c r="E6" s="22" t="s">
        <v>1809</v>
      </c>
      <c r="F6" s="23" t="s">
        <v>298</v>
      </c>
      <c r="G6" s="24" t="s">
        <v>299</v>
      </c>
      <c r="H6" s="22" t="s">
        <v>300</v>
      </c>
      <c r="I6" s="22" t="s">
        <v>301</v>
      </c>
      <c r="J6" s="22" t="s">
        <v>302</v>
      </c>
      <c r="K6" s="22" t="s">
        <v>303</v>
      </c>
    </row>
    <row r="7" ht="15" customHeight="1" spans="1:11">
      <c r="A7" s="25"/>
      <c r="B7" s="26"/>
      <c r="C7" s="27"/>
      <c r="D7" s="27"/>
      <c r="E7" s="84"/>
      <c r="F7" s="28"/>
      <c r="G7" s="31"/>
      <c r="H7" s="29"/>
      <c r="I7" s="29" t="str">
        <f>IF(OR(AND(G7=0,H7=0),H7=0),"",H7-G7)</f>
        <v/>
      </c>
      <c r="J7" s="29" t="str">
        <f>IF(ISERROR(I7/G7),"",I7/ABS(G7)*100)</f>
        <v/>
      </c>
      <c r="K7" s="41"/>
    </row>
    <row r="8" ht="15" customHeight="1" spans="1:11">
      <c r="A8" s="25"/>
      <c r="B8" s="26"/>
      <c r="C8" s="27"/>
      <c r="D8" s="27"/>
      <c r="E8" s="84"/>
      <c r="F8" s="28"/>
      <c r="G8" s="31"/>
      <c r="H8" s="29"/>
      <c r="I8" s="29" t="str">
        <f t="shared" ref="I8:I31" si="0">IF(OR(AND(G8=0,H8=0),H8=0),"",H8-G8)</f>
        <v/>
      </c>
      <c r="J8" s="29" t="str">
        <f t="shared" ref="J8:J31" si="1">IF(ISERROR(I8/G8),"",I8/ABS(G8)*100)</f>
        <v/>
      </c>
      <c r="K8" s="41"/>
    </row>
    <row r="9" ht="15" customHeight="1" spans="1:11">
      <c r="A9" s="25"/>
      <c r="B9" s="26"/>
      <c r="C9" s="27"/>
      <c r="D9" s="27"/>
      <c r="E9" s="84"/>
      <c r="F9" s="28"/>
      <c r="G9" s="31"/>
      <c r="H9" s="29"/>
      <c r="I9" s="29" t="str">
        <f t="shared" si="0"/>
        <v/>
      </c>
      <c r="J9" s="29" t="str">
        <f t="shared" si="1"/>
        <v/>
      </c>
      <c r="K9" s="41"/>
    </row>
    <row r="10" ht="15" customHeight="1" spans="1:11">
      <c r="A10" s="25"/>
      <c r="B10" s="26"/>
      <c r="C10" s="27"/>
      <c r="D10" s="27"/>
      <c r="E10" s="84"/>
      <c r="F10" s="28"/>
      <c r="G10" s="31"/>
      <c r="H10" s="29"/>
      <c r="I10" s="29" t="str">
        <f t="shared" si="0"/>
        <v/>
      </c>
      <c r="J10" s="29" t="str">
        <f t="shared" si="1"/>
        <v/>
      </c>
      <c r="K10" s="41"/>
    </row>
    <row r="11" ht="15" customHeight="1" spans="1:11">
      <c r="A11" s="25"/>
      <c r="B11" s="26"/>
      <c r="C11" s="27"/>
      <c r="D11" s="27"/>
      <c r="E11" s="84"/>
      <c r="F11" s="28"/>
      <c r="G11" s="31"/>
      <c r="H11" s="29"/>
      <c r="I11" s="29" t="str">
        <f t="shared" si="0"/>
        <v/>
      </c>
      <c r="J11" s="29" t="str">
        <f t="shared" si="1"/>
        <v/>
      </c>
      <c r="K11" s="41"/>
    </row>
    <row r="12" ht="15" customHeight="1" spans="1:11">
      <c r="A12" s="25"/>
      <c r="B12" s="26"/>
      <c r="C12" s="27"/>
      <c r="D12" s="27"/>
      <c r="E12" s="84"/>
      <c r="F12" s="28"/>
      <c r="G12" s="31"/>
      <c r="H12" s="29"/>
      <c r="I12" s="29" t="str">
        <f t="shared" si="0"/>
        <v/>
      </c>
      <c r="J12" s="29" t="str">
        <f t="shared" si="1"/>
        <v/>
      </c>
      <c r="K12" s="41"/>
    </row>
    <row r="13" ht="15" customHeight="1" spans="1:11">
      <c r="A13" s="25"/>
      <c r="B13" s="26"/>
      <c r="C13" s="27"/>
      <c r="D13" s="27"/>
      <c r="E13" s="84"/>
      <c r="F13" s="28"/>
      <c r="G13" s="31"/>
      <c r="H13" s="29"/>
      <c r="I13" s="29" t="str">
        <f t="shared" si="0"/>
        <v/>
      </c>
      <c r="J13" s="29" t="str">
        <f t="shared" si="1"/>
        <v/>
      </c>
      <c r="K13" s="41"/>
    </row>
    <row r="14" ht="15" customHeight="1" spans="1:11">
      <c r="A14" s="25"/>
      <c r="B14" s="26"/>
      <c r="C14" s="27"/>
      <c r="D14" s="27"/>
      <c r="E14" s="84"/>
      <c r="F14" s="28"/>
      <c r="G14" s="31"/>
      <c r="H14" s="29"/>
      <c r="I14" s="29" t="str">
        <f t="shared" si="0"/>
        <v/>
      </c>
      <c r="J14" s="29" t="str">
        <f t="shared" si="1"/>
        <v/>
      </c>
      <c r="K14" s="41"/>
    </row>
    <row r="15" ht="15" customHeight="1" spans="1:11">
      <c r="A15" s="25"/>
      <c r="B15" s="26"/>
      <c r="C15" s="27"/>
      <c r="D15" s="27"/>
      <c r="E15" s="84"/>
      <c r="F15" s="28"/>
      <c r="G15" s="31"/>
      <c r="H15" s="29"/>
      <c r="I15" s="29" t="str">
        <f t="shared" si="0"/>
        <v/>
      </c>
      <c r="J15" s="29" t="str">
        <f t="shared" si="1"/>
        <v/>
      </c>
      <c r="K15" s="41"/>
    </row>
    <row r="16" ht="15" customHeight="1" spans="1:11">
      <c r="A16" s="25"/>
      <c r="B16" s="26"/>
      <c r="C16" s="27"/>
      <c r="D16" s="27"/>
      <c r="E16" s="84"/>
      <c r="F16" s="28"/>
      <c r="G16" s="31"/>
      <c r="H16" s="29"/>
      <c r="I16" s="29" t="str">
        <f t="shared" si="0"/>
        <v/>
      </c>
      <c r="J16" s="29" t="str">
        <f t="shared" si="1"/>
        <v/>
      </c>
      <c r="K16" s="41"/>
    </row>
    <row r="17" ht="15" customHeight="1" spans="1:11">
      <c r="A17" s="25"/>
      <c r="B17" s="26"/>
      <c r="C17" s="27"/>
      <c r="D17" s="27"/>
      <c r="E17" s="84"/>
      <c r="F17" s="28"/>
      <c r="G17" s="31"/>
      <c r="H17" s="29"/>
      <c r="I17" s="29" t="str">
        <f t="shared" si="0"/>
        <v/>
      </c>
      <c r="J17" s="29" t="str">
        <f t="shared" si="1"/>
        <v/>
      </c>
      <c r="K17" s="41"/>
    </row>
    <row r="18" ht="15" customHeight="1" spans="1:11">
      <c r="A18" s="25"/>
      <c r="B18" s="26"/>
      <c r="C18" s="27"/>
      <c r="D18" s="27"/>
      <c r="E18" s="84"/>
      <c r="F18" s="28"/>
      <c r="G18" s="31"/>
      <c r="H18" s="29"/>
      <c r="I18" s="29" t="str">
        <f t="shared" si="0"/>
        <v/>
      </c>
      <c r="J18" s="29" t="str">
        <f t="shared" si="1"/>
        <v/>
      </c>
      <c r="K18" s="41"/>
    </row>
    <row r="19" ht="15" customHeight="1" spans="1:11">
      <c r="A19" s="25"/>
      <c r="B19" s="26"/>
      <c r="C19" s="27"/>
      <c r="D19" s="27"/>
      <c r="E19" s="84"/>
      <c r="F19" s="28"/>
      <c r="G19" s="31"/>
      <c r="H19" s="29"/>
      <c r="I19" s="29" t="str">
        <f t="shared" si="0"/>
        <v/>
      </c>
      <c r="J19" s="29" t="str">
        <f t="shared" si="1"/>
        <v/>
      </c>
      <c r="K19" s="41"/>
    </row>
    <row r="20" ht="15" customHeight="1" spans="1:11">
      <c r="A20" s="25"/>
      <c r="B20" s="26"/>
      <c r="C20" s="27"/>
      <c r="D20" s="27"/>
      <c r="E20" s="84"/>
      <c r="F20" s="28"/>
      <c r="G20" s="31"/>
      <c r="H20" s="29"/>
      <c r="I20" s="29" t="str">
        <f t="shared" si="0"/>
        <v/>
      </c>
      <c r="J20" s="29" t="str">
        <f t="shared" si="1"/>
        <v/>
      </c>
      <c r="K20" s="41"/>
    </row>
    <row r="21" ht="15" customHeight="1" spans="1:11">
      <c r="A21" s="25"/>
      <c r="B21" s="26"/>
      <c r="C21" s="27"/>
      <c r="D21" s="27"/>
      <c r="E21" s="84"/>
      <c r="F21" s="28"/>
      <c r="G21" s="31"/>
      <c r="H21" s="29"/>
      <c r="I21" s="29" t="str">
        <f t="shared" si="0"/>
        <v/>
      </c>
      <c r="J21" s="29" t="str">
        <f t="shared" si="1"/>
        <v/>
      </c>
      <c r="K21" s="41"/>
    </row>
    <row r="22" ht="15" customHeight="1" spans="1:11">
      <c r="A22" s="25"/>
      <c r="B22" s="26"/>
      <c r="C22" s="27"/>
      <c r="D22" s="27"/>
      <c r="E22" s="84"/>
      <c r="F22" s="28"/>
      <c r="G22" s="31"/>
      <c r="H22" s="29"/>
      <c r="I22" s="29" t="str">
        <f t="shared" si="0"/>
        <v/>
      </c>
      <c r="J22" s="29" t="str">
        <f t="shared" si="1"/>
        <v/>
      </c>
      <c r="K22" s="41"/>
    </row>
    <row r="23" ht="15" customHeight="1" spans="1:11">
      <c r="A23" s="25"/>
      <c r="B23" s="26"/>
      <c r="C23" s="27"/>
      <c r="D23" s="27"/>
      <c r="E23" s="84"/>
      <c r="F23" s="28"/>
      <c r="G23" s="31"/>
      <c r="H23" s="29"/>
      <c r="I23" s="29" t="str">
        <f t="shared" si="0"/>
        <v/>
      </c>
      <c r="J23" s="29" t="str">
        <f t="shared" si="1"/>
        <v/>
      </c>
      <c r="K23" s="41"/>
    </row>
    <row r="24" ht="15" customHeight="1" spans="1:11">
      <c r="A24" s="25"/>
      <c r="B24" s="26"/>
      <c r="C24" s="27"/>
      <c r="D24" s="27"/>
      <c r="E24" s="84"/>
      <c r="F24" s="28"/>
      <c r="G24" s="31"/>
      <c r="H24" s="29"/>
      <c r="I24" s="29" t="str">
        <f t="shared" si="0"/>
        <v/>
      </c>
      <c r="J24" s="29" t="str">
        <f t="shared" si="1"/>
        <v/>
      </c>
      <c r="K24" s="41"/>
    </row>
    <row r="25" ht="15" customHeight="1" spans="1:11">
      <c r="A25" s="25"/>
      <c r="B25" s="26"/>
      <c r="C25" s="27"/>
      <c r="D25" s="27"/>
      <c r="E25" s="84"/>
      <c r="F25" s="28"/>
      <c r="G25" s="31"/>
      <c r="H25" s="29"/>
      <c r="I25" s="29" t="str">
        <f t="shared" si="0"/>
        <v/>
      </c>
      <c r="J25" s="29" t="str">
        <f t="shared" si="1"/>
        <v/>
      </c>
      <c r="K25" s="41"/>
    </row>
    <row r="26" ht="15" customHeight="1" spans="1:11">
      <c r="A26" s="25"/>
      <c r="B26" s="26"/>
      <c r="C26" s="27"/>
      <c r="D26" s="27"/>
      <c r="E26" s="84"/>
      <c r="F26" s="28"/>
      <c r="G26" s="31"/>
      <c r="H26" s="29"/>
      <c r="I26" s="29" t="str">
        <f t="shared" si="0"/>
        <v/>
      </c>
      <c r="J26" s="29" t="str">
        <f t="shared" si="1"/>
        <v/>
      </c>
      <c r="K26" s="41"/>
    </row>
    <row r="27" ht="15" customHeight="1" spans="1:11">
      <c r="A27" s="25"/>
      <c r="B27" s="26"/>
      <c r="C27" s="27"/>
      <c r="D27" s="27"/>
      <c r="E27" s="84"/>
      <c r="F27" s="28"/>
      <c r="G27" s="31"/>
      <c r="H27" s="29"/>
      <c r="I27" s="29" t="str">
        <f t="shared" si="0"/>
        <v/>
      </c>
      <c r="J27" s="29" t="str">
        <f t="shared" si="1"/>
        <v/>
      </c>
      <c r="K27" s="41"/>
    </row>
    <row r="28" ht="15" customHeight="1" spans="1:11">
      <c r="A28" s="25"/>
      <c r="B28" s="26"/>
      <c r="C28" s="27"/>
      <c r="D28" s="27"/>
      <c r="E28" s="84"/>
      <c r="F28" s="28"/>
      <c r="G28" s="31"/>
      <c r="H28" s="29"/>
      <c r="I28" s="29" t="str">
        <f t="shared" si="0"/>
        <v/>
      </c>
      <c r="J28" s="29" t="str">
        <f t="shared" si="1"/>
        <v/>
      </c>
      <c r="K28" s="41"/>
    </row>
    <row r="29" s="14" customFormat="1" ht="15" customHeight="1" spans="1:11">
      <c r="A29" s="104" t="s">
        <v>361</v>
      </c>
      <c r="B29" s="105"/>
      <c r="C29" s="88"/>
      <c r="D29" s="88"/>
      <c r="E29" s="22"/>
      <c r="F29" s="35">
        <f>SUM(F7:F28)</f>
        <v>0</v>
      </c>
      <c r="G29" s="36">
        <f>SUM(G7:G28)</f>
        <v>0</v>
      </c>
      <c r="H29" s="37">
        <f>SUM(H7:H28)</f>
        <v>0</v>
      </c>
      <c r="I29" s="37" t="str">
        <f t="shared" si="0"/>
        <v/>
      </c>
      <c r="J29" s="37" t="str">
        <f t="shared" si="1"/>
        <v/>
      </c>
      <c r="K29" s="42"/>
    </row>
    <row r="30" ht="15" customHeight="1" spans="1:11">
      <c r="A30" s="26" t="s">
        <v>403</v>
      </c>
      <c r="B30" s="26"/>
      <c r="C30" s="102"/>
      <c r="D30" s="102"/>
      <c r="E30" s="25"/>
      <c r="F30" s="28"/>
      <c r="G30" s="31"/>
      <c r="H30" s="29"/>
      <c r="I30" s="29" t="str">
        <f t="shared" si="0"/>
        <v/>
      </c>
      <c r="J30" s="29" t="str">
        <f t="shared" si="1"/>
        <v/>
      </c>
      <c r="K30" s="41"/>
    </row>
    <row r="31" s="14" customFormat="1" ht="15" customHeight="1" spans="1:11">
      <c r="A31" s="104" t="s">
        <v>364</v>
      </c>
      <c r="B31" s="104"/>
      <c r="C31" s="88"/>
      <c r="D31" s="88"/>
      <c r="E31" s="22"/>
      <c r="F31" s="35">
        <f>F29-F30</f>
        <v>0</v>
      </c>
      <c r="G31" s="36">
        <f>G29-G30</f>
        <v>0</v>
      </c>
      <c r="H31" s="37">
        <f>H29-H30</f>
        <v>0</v>
      </c>
      <c r="I31" s="37" t="str">
        <f t="shared" si="0"/>
        <v/>
      </c>
      <c r="J31" s="37" t="str">
        <f t="shared" si="1"/>
        <v/>
      </c>
      <c r="K31" s="42"/>
    </row>
  </sheetData>
  <mergeCells count="5">
    <mergeCell ref="A2:K2"/>
    <mergeCell ref="A3:K3"/>
    <mergeCell ref="A29:B29"/>
    <mergeCell ref="A30:B30"/>
    <mergeCell ref="A31:B31"/>
  </mergeCells>
  <hyperlinks>
    <hyperlink ref="A1" location="索引目录!E42" display="返回索引页"/>
    <hyperlink ref="B1" location="在建工程汇总!B15"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45"/>
  <sheetViews>
    <sheetView workbookViewId="0">
      <selection activeCell="D18" sqref="D18"/>
    </sheetView>
  </sheetViews>
  <sheetFormatPr defaultColWidth="7" defaultRowHeight="18" customHeight="1"/>
  <cols>
    <col min="1" max="1" width="21.25" style="365" customWidth="1"/>
    <col min="2" max="2" width="4.5" style="366" customWidth="1"/>
    <col min="3" max="4" width="17.125" style="367" customWidth="1"/>
    <col min="5" max="5" width="8.25" style="365" customWidth="1"/>
    <col min="6" max="6" width="33.75" style="365" customWidth="1"/>
    <col min="7" max="7" width="4.625" style="366" customWidth="1"/>
    <col min="8" max="9" width="20.5" style="367" customWidth="1"/>
    <col min="10" max="10" width="15.625" style="365" customWidth="1"/>
    <col min="11" max="11" width="14.375" style="365"/>
    <col min="12" max="16384" width="7" style="365"/>
  </cols>
  <sheetData>
    <row r="1" s="362" customFormat="1" customHeight="1" spans="1:10">
      <c r="A1" s="368" t="s">
        <v>136</v>
      </c>
      <c r="B1" s="369"/>
      <c r="C1" s="369"/>
      <c r="D1" s="369"/>
      <c r="E1" s="369"/>
      <c r="F1" s="369"/>
      <c r="G1" s="369"/>
      <c r="H1" s="369"/>
      <c r="I1" s="369"/>
      <c r="J1" s="369"/>
    </row>
    <row r="2" s="362" customFormat="1" customHeight="1" spans="1:10">
      <c r="A2" s="370" t="s">
        <v>36</v>
      </c>
      <c r="B2" s="369"/>
      <c r="C2" s="369"/>
      <c r="D2" s="369"/>
      <c r="E2" s="369"/>
      <c r="F2" s="369"/>
      <c r="G2" s="369"/>
      <c r="H2" s="369"/>
      <c r="I2" s="369"/>
      <c r="J2" s="369"/>
    </row>
    <row r="3" s="363" customFormat="1" customHeight="1" spans="1:10">
      <c r="A3" s="371" t="str">
        <f>CONCATENATE(封面!F9,封面!G9,封面!H9,封面!I9,封面!J9,封面!K9)</f>
        <v>2024年9月30日</v>
      </c>
      <c r="B3" s="371"/>
      <c r="C3" s="371"/>
      <c r="D3" s="371"/>
      <c r="E3" s="371"/>
      <c r="F3" s="371"/>
      <c r="G3" s="371"/>
      <c r="H3" s="371"/>
      <c r="I3" s="371"/>
      <c r="J3" s="371"/>
    </row>
    <row r="4" customHeight="1" spans="1:10">
      <c r="A4" s="372" t="str">
        <f>"编制单位:"&amp;封面!F7</f>
        <v>编制单位:杭州宏逸柳溪旅游发展有限公司</v>
      </c>
      <c r="B4" s="373"/>
      <c r="C4" s="373"/>
      <c r="E4" s="374"/>
      <c r="J4" s="414" t="s">
        <v>165</v>
      </c>
    </row>
    <row r="5" s="364" customFormat="1" customHeight="1" spans="1:10">
      <c r="A5" s="375" t="s">
        <v>227</v>
      </c>
      <c r="B5" s="375" t="s">
        <v>228</v>
      </c>
      <c r="C5" s="375" t="s">
        <v>229</v>
      </c>
      <c r="D5" s="375" t="s">
        <v>230</v>
      </c>
      <c r="E5" s="375" t="s">
        <v>231</v>
      </c>
      <c r="F5" s="375" t="s">
        <v>232</v>
      </c>
      <c r="G5" s="375" t="s">
        <v>228</v>
      </c>
      <c r="H5" s="375" t="s">
        <v>229</v>
      </c>
      <c r="I5" s="375" t="s">
        <v>230</v>
      </c>
      <c r="J5" s="375" t="s">
        <v>231</v>
      </c>
    </row>
    <row r="6" customHeight="1" spans="1:10">
      <c r="A6" s="376" t="s">
        <v>233</v>
      </c>
      <c r="B6" s="377">
        <v>1</v>
      </c>
      <c r="C6" s="378"/>
      <c r="D6" s="378"/>
      <c r="E6" s="379"/>
      <c r="F6" s="380" t="s">
        <v>234</v>
      </c>
      <c r="G6" s="377">
        <v>35</v>
      </c>
      <c r="H6" s="378"/>
      <c r="I6" s="378"/>
      <c r="J6" s="379"/>
    </row>
    <row r="7" customHeight="1" spans="1:10">
      <c r="A7" s="381" t="s">
        <v>40</v>
      </c>
      <c r="B7" s="377">
        <v>2</v>
      </c>
      <c r="C7" s="382"/>
      <c r="D7" s="382"/>
      <c r="E7" s="379"/>
      <c r="F7" s="381" t="s">
        <v>43</v>
      </c>
      <c r="G7" s="377">
        <v>36</v>
      </c>
      <c r="H7" s="382"/>
      <c r="I7" s="382"/>
      <c r="J7" s="379"/>
    </row>
    <row r="8" customHeight="1" spans="1:10">
      <c r="A8" s="381" t="s">
        <v>48</v>
      </c>
      <c r="B8" s="377">
        <v>3</v>
      </c>
      <c r="C8" s="382"/>
      <c r="D8" s="382"/>
      <c r="E8" s="379"/>
      <c r="F8" s="381" t="s">
        <v>45</v>
      </c>
      <c r="G8" s="377">
        <v>37</v>
      </c>
      <c r="H8" s="382"/>
      <c r="I8" s="382"/>
      <c r="J8" s="379"/>
    </row>
    <row r="9" customHeight="1" spans="1:10">
      <c r="A9" s="383" t="s">
        <v>57</v>
      </c>
      <c r="B9" s="377">
        <v>4</v>
      </c>
      <c r="C9" s="382"/>
      <c r="D9" s="382"/>
      <c r="E9" s="379"/>
      <c r="F9" s="383" t="s">
        <v>47</v>
      </c>
      <c r="G9" s="377">
        <v>38</v>
      </c>
      <c r="H9" s="382"/>
      <c r="I9" s="382"/>
      <c r="J9" s="379"/>
    </row>
    <row r="10" customHeight="1" spans="1:10">
      <c r="A10" s="383" t="s">
        <v>235</v>
      </c>
      <c r="B10" s="377">
        <v>5</v>
      </c>
      <c r="C10" s="382"/>
      <c r="D10" s="382"/>
      <c r="E10" s="379"/>
      <c r="F10" s="383" t="s">
        <v>236</v>
      </c>
      <c r="G10" s="377">
        <v>39</v>
      </c>
      <c r="H10" s="382"/>
      <c r="I10" s="382"/>
      <c r="J10" s="379"/>
    </row>
    <row r="11" customHeight="1" spans="1:10">
      <c r="A11" s="381" t="s">
        <v>237</v>
      </c>
      <c r="B11" s="377">
        <v>6</v>
      </c>
      <c r="C11" s="382"/>
      <c r="D11" s="382"/>
      <c r="E11" s="379"/>
      <c r="F11" s="381" t="s">
        <v>238</v>
      </c>
      <c r="G11" s="377">
        <v>40</v>
      </c>
      <c r="H11" s="382"/>
      <c r="I11" s="382"/>
      <c r="J11" s="379"/>
    </row>
    <row r="12" customHeight="1" spans="1:10">
      <c r="A12" s="383" t="s">
        <v>65</v>
      </c>
      <c r="B12" s="377">
        <v>7</v>
      </c>
      <c r="C12" s="382"/>
      <c r="D12" s="382"/>
      <c r="E12" s="379"/>
      <c r="F12" s="383" t="s">
        <v>56</v>
      </c>
      <c r="G12" s="377">
        <v>41</v>
      </c>
      <c r="H12" s="382"/>
      <c r="I12" s="382"/>
      <c r="J12" s="379"/>
    </row>
    <row r="13" customHeight="1" spans="1:10">
      <c r="A13" s="383" t="s">
        <v>71</v>
      </c>
      <c r="B13" s="377">
        <v>8</v>
      </c>
      <c r="C13" s="382"/>
      <c r="D13" s="382"/>
      <c r="E13" s="379"/>
      <c r="F13" s="381" t="s">
        <v>58</v>
      </c>
      <c r="G13" s="377">
        <v>42</v>
      </c>
      <c r="H13" s="382"/>
      <c r="I13" s="382"/>
      <c r="J13" s="379"/>
    </row>
    <row r="14" customHeight="1" spans="1:10">
      <c r="A14" s="383" t="s">
        <v>89</v>
      </c>
      <c r="B14" s="377">
        <v>9</v>
      </c>
      <c r="C14" s="378"/>
      <c r="D14" s="378"/>
      <c r="E14" s="379"/>
      <c r="F14" s="381" t="s">
        <v>60</v>
      </c>
      <c r="G14" s="377">
        <v>43</v>
      </c>
      <c r="H14" s="382"/>
      <c r="I14" s="382"/>
      <c r="J14" s="379"/>
    </row>
    <row r="15" customHeight="1" spans="1:10">
      <c r="A15" s="383" t="s">
        <v>91</v>
      </c>
      <c r="B15" s="377">
        <v>10</v>
      </c>
      <c r="C15" s="378"/>
      <c r="D15" s="378"/>
      <c r="E15" s="379"/>
      <c r="F15" s="381" t="s">
        <v>62</v>
      </c>
      <c r="G15" s="377">
        <v>44</v>
      </c>
      <c r="H15" s="382"/>
      <c r="I15" s="382"/>
      <c r="J15" s="379"/>
    </row>
    <row r="16" customHeight="1" spans="1:10">
      <c r="A16" s="381" t="s">
        <v>239</v>
      </c>
      <c r="B16" s="377">
        <v>11</v>
      </c>
      <c r="C16" s="378"/>
      <c r="D16" s="378"/>
      <c r="E16" s="379"/>
      <c r="F16" s="383" t="s">
        <v>240</v>
      </c>
      <c r="G16" s="377">
        <v>45</v>
      </c>
      <c r="H16" s="382"/>
      <c r="I16" s="382"/>
      <c r="J16" s="379"/>
    </row>
    <row r="17" customHeight="1" spans="1:10">
      <c r="A17" s="381" t="s">
        <v>134</v>
      </c>
      <c r="B17" s="377">
        <v>12</v>
      </c>
      <c r="C17" s="378"/>
      <c r="D17" s="378"/>
      <c r="E17" s="379"/>
      <c r="F17" s="381" t="s">
        <v>241</v>
      </c>
      <c r="G17" s="377">
        <v>46</v>
      </c>
      <c r="H17" s="382"/>
      <c r="I17" s="382"/>
      <c r="J17" s="379"/>
    </row>
    <row r="18" customHeight="1" spans="1:10">
      <c r="A18" s="375" t="s">
        <v>242</v>
      </c>
      <c r="B18" s="384">
        <v>13</v>
      </c>
      <c r="C18" s="385">
        <f>SUM(C7:C17)</f>
        <v>0</v>
      </c>
      <c r="D18" s="385">
        <f>SUM(D7:D17)</f>
        <v>0</v>
      </c>
      <c r="E18" s="386"/>
      <c r="F18" s="381" t="s">
        <v>73</v>
      </c>
      <c r="G18" s="377">
        <v>47</v>
      </c>
      <c r="H18" s="382"/>
      <c r="I18" s="382"/>
      <c r="J18" s="379"/>
    </row>
    <row r="19" customHeight="1" spans="1:10">
      <c r="A19" s="387" t="s">
        <v>243</v>
      </c>
      <c r="B19" s="377">
        <v>14</v>
      </c>
      <c r="C19" s="382"/>
      <c r="D19" s="382"/>
      <c r="E19" s="379"/>
      <c r="F19" s="388" t="s">
        <v>244</v>
      </c>
      <c r="G19" s="384">
        <v>48</v>
      </c>
      <c r="H19" s="389">
        <f>SUM(H7:H18)</f>
        <v>0</v>
      </c>
      <c r="I19" s="389">
        <f>SUM(I7:I18)</f>
        <v>0</v>
      </c>
      <c r="J19" s="379"/>
    </row>
    <row r="20" customHeight="1" spans="1:10">
      <c r="A20" s="383" t="s">
        <v>96</v>
      </c>
      <c r="B20" s="377">
        <v>15</v>
      </c>
      <c r="C20" s="378"/>
      <c r="D20" s="378"/>
      <c r="E20" s="379"/>
      <c r="F20" s="379" t="s">
        <v>245</v>
      </c>
      <c r="G20" s="377">
        <v>49</v>
      </c>
      <c r="H20" s="382"/>
      <c r="I20" s="382"/>
      <c r="J20" s="379"/>
    </row>
    <row r="21" customHeight="1" spans="1:10">
      <c r="A21" s="383" t="s">
        <v>97</v>
      </c>
      <c r="B21" s="377">
        <v>16</v>
      </c>
      <c r="C21" s="378"/>
      <c r="D21" s="378"/>
      <c r="E21" s="379"/>
      <c r="F21" s="381" t="s">
        <v>76</v>
      </c>
      <c r="G21" s="377">
        <v>50</v>
      </c>
      <c r="H21" s="382"/>
      <c r="I21" s="382"/>
      <c r="J21" s="379"/>
    </row>
    <row r="22" customHeight="1" spans="1:10">
      <c r="A22" s="381" t="s">
        <v>98</v>
      </c>
      <c r="B22" s="377">
        <v>17</v>
      </c>
      <c r="C22" s="378"/>
      <c r="D22" s="378"/>
      <c r="E22" s="379"/>
      <c r="F22" s="381" t="s">
        <v>78</v>
      </c>
      <c r="G22" s="377">
        <v>51</v>
      </c>
      <c r="H22" s="382"/>
      <c r="I22" s="382"/>
      <c r="J22" s="379"/>
    </row>
    <row r="23" customHeight="1" spans="1:10">
      <c r="A23" s="381" t="s">
        <v>99</v>
      </c>
      <c r="B23" s="377">
        <v>18</v>
      </c>
      <c r="C23" s="378"/>
      <c r="D23" s="378"/>
      <c r="E23" s="379"/>
      <c r="F23" s="383" t="s">
        <v>80</v>
      </c>
      <c r="G23" s="377">
        <v>52</v>
      </c>
      <c r="H23" s="382"/>
      <c r="I23" s="382"/>
      <c r="J23" s="379"/>
    </row>
    <row r="24" customHeight="1" spans="1:10">
      <c r="A24" s="383" t="s">
        <v>100</v>
      </c>
      <c r="B24" s="377">
        <v>19</v>
      </c>
      <c r="C24" s="378"/>
      <c r="D24" s="378"/>
      <c r="E24" s="379"/>
      <c r="F24" s="381" t="s">
        <v>82</v>
      </c>
      <c r="G24" s="377">
        <v>53</v>
      </c>
      <c r="H24" s="382"/>
      <c r="I24" s="382"/>
      <c r="J24" s="379"/>
    </row>
    <row r="25" customHeight="1" spans="1:10">
      <c r="A25" s="383" t="s">
        <v>101</v>
      </c>
      <c r="B25" s="377">
        <v>20</v>
      </c>
      <c r="C25" s="378"/>
      <c r="D25" s="378"/>
      <c r="E25" s="379"/>
      <c r="F25" s="381" t="s">
        <v>86</v>
      </c>
      <c r="G25" s="377">
        <v>54</v>
      </c>
      <c r="H25" s="382"/>
      <c r="I25" s="382"/>
      <c r="J25" s="379"/>
    </row>
    <row r="26" customHeight="1" spans="1:10">
      <c r="A26" s="383" t="s">
        <v>102</v>
      </c>
      <c r="B26" s="377">
        <v>21</v>
      </c>
      <c r="C26" s="378"/>
      <c r="D26" s="378"/>
      <c r="E26" s="379"/>
      <c r="F26" s="383" t="s">
        <v>88</v>
      </c>
      <c r="G26" s="377">
        <v>55</v>
      </c>
      <c r="H26" s="382"/>
      <c r="I26" s="382"/>
      <c r="J26" s="380"/>
    </row>
    <row r="27" customHeight="1" spans="1:10">
      <c r="A27" s="381" t="s">
        <v>107</v>
      </c>
      <c r="B27" s="377">
        <v>22</v>
      </c>
      <c r="C27" s="378"/>
      <c r="D27" s="378"/>
      <c r="E27" s="379"/>
      <c r="F27" s="381" t="s">
        <v>90</v>
      </c>
      <c r="G27" s="377">
        <v>56</v>
      </c>
      <c r="H27" s="378"/>
      <c r="I27" s="378"/>
      <c r="J27" s="379"/>
    </row>
    <row r="28" customHeight="1" spans="1:10">
      <c r="A28" s="381" t="s">
        <v>116</v>
      </c>
      <c r="B28" s="377">
        <v>23</v>
      </c>
      <c r="C28" s="378"/>
      <c r="D28" s="378"/>
      <c r="E28" s="379"/>
      <c r="F28" s="381" t="s">
        <v>92</v>
      </c>
      <c r="G28" s="377">
        <v>57</v>
      </c>
      <c r="H28" s="378"/>
      <c r="I28" s="378"/>
      <c r="J28" s="379"/>
    </row>
    <row r="29" customHeight="1" spans="1:10">
      <c r="A29" s="381" t="s">
        <v>122</v>
      </c>
      <c r="B29" s="377">
        <v>24</v>
      </c>
      <c r="C29" s="378"/>
      <c r="D29" s="378"/>
      <c r="E29" s="379"/>
      <c r="F29" s="388" t="s">
        <v>246</v>
      </c>
      <c r="G29" s="384">
        <v>58</v>
      </c>
      <c r="H29" s="389">
        <f>SUM(H21:H28)</f>
        <v>0</v>
      </c>
      <c r="I29" s="389">
        <f>SUM(I21:I28)</f>
        <v>0</v>
      </c>
      <c r="J29" s="386"/>
    </row>
    <row r="30" customHeight="1" spans="1:10">
      <c r="A30" s="381" t="s">
        <v>123</v>
      </c>
      <c r="B30" s="377">
        <v>25</v>
      </c>
      <c r="C30" s="378"/>
      <c r="D30" s="378"/>
      <c r="E30" s="379"/>
      <c r="F30" s="390" t="s">
        <v>247</v>
      </c>
      <c r="G30" s="384">
        <v>59</v>
      </c>
      <c r="H30" s="391">
        <f>H19+H29</f>
        <v>0</v>
      </c>
      <c r="I30" s="391">
        <f>I19+I29</f>
        <v>0</v>
      </c>
      <c r="J30" s="379"/>
    </row>
    <row r="31" customHeight="1" spans="1:10">
      <c r="A31" s="383" t="s">
        <v>124</v>
      </c>
      <c r="B31" s="377">
        <v>26</v>
      </c>
      <c r="C31" s="378"/>
      <c r="D31" s="378"/>
      <c r="E31" s="379"/>
      <c r="F31" s="380" t="s">
        <v>248</v>
      </c>
      <c r="G31" s="377">
        <v>60</v>
      </c>
      <c r="H31" s="378"/>
      <c r="I31" s="378"/>
      <c r="J31" s="379"/>
    </row>
    <row r="32" customHeight="1" spans="1:10">
      <c r="A32" s="381" t="s">
        <v>125</v>
      </c>
      <c r="B32" s="377">
        <v>27</v>
      </c>
      <c r="C32" s="378"/>
      <c r="D32" s="378"/>
      <c r="E32" s="379"/>
      <c r="F32" s="383" t="s">
        <v>249</v>
      </c>
      <c r="G32" s="377">
        <v>61</v>
      </c>
      <c r="H32" s="382"/>
      <c r="I32" s="382"/>
      <c r="J32" s="379"/>
    </row>
    <row r="33" customHeight="1" spans="1:10">
      <c r="A33" s="381" t="s">
        <v>130</v>
      </c>
      <c r="B33" s="377">
        <v>28</v>
      </c>
      <c r="C33" s="378"/>
      <c r="D33" s="378"/>
      <c r="E33" s="379"/>
      <c r="F33" s="383" t="s">
        <v>250</v>
      </c>
      <c r="G33" s="377">
        <v>62</v>
      </c>
      <c r="H33" s="382"/>
      <c r="I33" s="382"/>
      <c r="J33" s="379"/>
    </row>
    <row r="34" customHeight="1" spans="1:10">
      <c r="A34" s="381" t="s">
        <v>131</v>
      </c>
      <c r="B34" s="377">
        <v>29</v>
      </c>
      <c r="C34" s="378"/>
      <c r="D34" s="378"/>
      <c r="E34" s="379"/>
      <c r="F34" s="383" t="s">
        <v>251</v>
      </c>
      <c r="G34" s="377">
        <v>63</v>
      </c>
      <c r="H34" s="382"/>
      <c r="I34" s="382"/>
      <c r="J34" s="379"/>
    </row>
    <row r="35" customHeight="1" spans="1:10">
      <c r="A35" s="381" t="s">
        <v>132</v>
      </c>
      <c r="B35" s="377">
        <v>30</v>
      </c>
      <c r="C35" s="378"/>
      <c r="D35" s="378"/>
      <c r="E35" s="379"/>
      <c r="F35" s="383" t="s">
        <v>252</v>
      </c>
      <c r="G35" s="377">
        <v>64</v>
      </c>
      <c r="H35" s="382"/>
      <c r="I35" s="382"/>
      <c r="J35" s="379"/>
    </row>
    <row r="36" customHeight="1" spans="1:10">
      <c r="A36" s="381" t="s">
        <v>133</v>
      </c>
      <c r="B36" s="377">
        <v>31</v>
      </c>
      <c r="C36" s="378"/>
      <c r="D36" s="378"/>
      <c r="E36" s="379"/>
      <c r="F36" s="381" t="s">
        <v>253</v>
      </c>
      <c r="G36" s="377">
        <v>65</v>
      </c>
      <c r="H36" s="382"/>
      <c r="I36" s="382"/>
      <c r="J36" s="379"/>
    </row>
    <row r="37" customHeight="1" spans="1:10">
      <c r="A37" s="383" t="s">
        <v>134</v>
      </c>
      <c r="B37" s="377">
        <v>32</v>
      </c>
      <c r="C37" s="378"/>
      <c r="D37" s="378"/>
      <c r="E37" s="379"/>
      <c r="F37" s="381" t="s">
        <v>254</v>
      </c>
      <c r="G37" s="377">
        <v>66</v>
      </c>
      <c r="H37" s="392"/>
      <c r="I37" s="392"/>
      <c r="J37" s="379"/>
    </row>
    <row r="38" customHeight="1" spans="1:10">
      <c r="A38" s="375" t="s">
        <v>255</v>
      </c>
      <c r="B38" s="384">
        <v>33</v>
      </c>
      <c r="C38" s="385">
        <f>SUM(C20:C37)</f>
        <v>0</v>
      </c>
      <c r="D38" s="385">
        <f>SUM(D20:D37)</f>
        <v>0</v>
      </c>
      <c r="E38" s="386"/>
      <c r="F38" s="383" t="s">
        <v>256</v>
      </c>
      <c r="G38" s="377">
        <v>67</v>
      </c>
      <c r="H38" s="392"/>
      <c r="I38" s="392"/>
      <c r="J38" s="379"/>
    </row>
    <row r="39" customHeight="1" spans="1:10">
      <c r="A39" s="387"/>
      <c r="B39" s="377"/>
      <c r="C39" s="392"/>
      <c r="D39" s="392"/>
      <c r="E39" s="387"/>
      <c r="F39" s="383" t="s">
        <v>257</v>
      </c>
      <c r="G39" s="377">
        <v>68</v>
      </c>
      <c r="H39" s="392"/>
      <c r="I39" s="392"/>
      <c r="J39" s="379"/>
    </row>
    <row r="40" customHeight="1" spans="1:10">
      <c r="A40" s="393"/>
      <c r="B40" s="394"/>
      <c r="C40" s="395"/>
      <c r="D40" s="395"/>
      <c r="E40" s="396"/>
      <c r="F40" s="381" t="s">
        <v>258</v>
      </c>
      <c r="G40" s="377">
        <v>69</v>
      </c>
      <c r="H40" s="378"/>
      <c r="I40" s="378"/>
      <c r="J40" s="379"/>
    </row>
    <row r="41" customHeight="1" spans="1:10">
      <c r="A41" s="397"/>
      <c r="B41" s="398"/>
      <c r="C41" s="399"/>
      <c r="D41" s="399"/>
      <c r="E41" s="400"/>
      <c r="F41" s="381" t="s">
        <v>259</v>
      </c>
      <c r="G41" s="377">
        <v>70</v>
      </c>
      <c r="H41" s="382"/>
      <c r="I41" s="382"/>
      <c r="J41" s="415"/>
    </row>
    <row r="42" customHeight="1" spans="1:10">
      <c r="A42" s="397"/>
      <c r="B42" s="398"/>
      <c r="C42" s="399"/>
      <c r="D42" s="399"/>
      <c r="E42" s="400"/>
      <c r="F42" s="401" t="s">
        <v>260</v>
      </c>
      <c r="G42" s="384">
        <v>71</v>
      </c>
      <c r="H42" s="402">
        <f>SUM(H32,H33,H36,H38,H39,H40,H41)-H37</f>
        <v>0</v>
      </c>
      <c r="I42" s="402">
        <f>SUM(I32,I33,I36,I38,I39,I40,I41)-I37</f>
        <v>0</v>
      </c>
      <c r="J42" s="379"/>
    </row>
    <row r="43" customHeight="1" spans="1:10">
      <c r="A43" s="403" t="s">
        <v>261</v>
      </c>
      <c r="B43" s="404">
        <v>34</v>
      </c>
      <c r="C43" s="391">
        <f>SUM(C38,C18)</f>
        <v>0</v>
      </c>
      <c r="D43" s="391">
        <f>SUM(D38,D18)</f>
        <v>0</v>
      </c>
      <c r="E43" s="405"/>
      <c r="F43" s="406" t="s">
        <v>262</v>
      </c>
      <c r="G43" s="384">
        <v>72</v>
      </c>
      <c r="H43" s="407">
        <f>H30+H42</f>
        <v>0</v>
      </c>
      <c r="I43" s="407">
        <f>I30+I42</f>
        <v>0</v>
      </c>
      <c r="J43" s="379"/>
    </row>
    <row r="44" customHeight="1" spans="1:8">
      <c r="A44" s="408" t="s">
        <v>263</v>
      </c>
      <c r="E44" s="409" t="s">
        <v>264</v>
      </c>
      <c r="H44" s="410" t="s">
        <v>265</v>
      </c>
    </row>
    <row r="45" customHeight="1" spans="6:9">
      <c r="F45" s="411" t="s">
        <v>266</v>
      </c>
      <c r="G45" s="412"/>
      <c r="H45" s="413">
        <f>H43-C43</f>
        <v>0</v>
      </c>
      <c r="I45" s="413">
        <f>I43-D43</f>
        <v>0</v>
      </c>
    </row>
  </sheetData>
  <sheetProtection formatCells="0" formatRows="0" insertRows="0" deleteRows="0" sort="0" autoFilter="0" pivotTables="0"/>
  <mergeCells count="3">
    <mergeCell ref="A2:J2"/>
    <mergeCell ref="A3:J3"/>
    <mergeCell ref="A4:C4"/>
  </mergeCells>
  <hyperlinks>
    <hyperlink ref="A1" location="索引目录!C4" display="返回索引页"/>
  </hyperlinks>
  <printOptions horizontalCentered="1"/>
  <pageMargins left="1.10236220472441" right="0.433070866141732" top="0.393700787401575" bottom="0.196850393700787" header="0.511811023622047" footer="0.511811023622047"/>
  <pageSetup paperSize="9" scale="74" orientation="landscape"/>
  <headerFooter alignWithMargins="0"/>
  <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M31"/>
  <sheetViews>
    <sheetView zoomScale="90" zoomScaleNormal="90" workbookViewId="0">
      <pane ySplit="6" topLeftCell="A16" activePane="bottomLeft" state="frozen"/>
      <selection/>
      <selection pane="bottomLeft" activeCell="I20" sqref="I20"/>
    </sheetView>
  </sheetViews>
  <sheetFormatPr defaultColWidth="9" defaultRowHeight="15.75" customHeight="1"/>
  <cols>
    <col min="1" max="1" width="6.875" style="15" customWidth="1"/>
    <col min="2" max="2" width="22.25" style="15" customWidth="1"/>
    <col min="3" max="4" width="8.25" style="15" customWidth="1"/>
    <col min="5" max="5" width="12" style="15" customWidth="1"/>
    <col min="6" max="6" width="10.125" style="15" customWidth="1"/>
    <col min="7" max="7" width="8.25" style="15" customWidth="1"/>
    <col min="8" max="8" width="12.25" style="15" hidden="1" customWidth="1" outlineLevel="1"/>
    <col min="9" max="9" width="12.25" style="15" customWidth="1" collapsed="1"/>
    <col min="10" max="10" width="12.75" style="15" customWidth="1"/>
    <col min="11" max="11" width="10.125" style="15" customWidth="1"/>
    <col min="12" max="12" width="8.25" style="15" customWidth="1"/>
    <col min="13" max="13" width="9.75" style="15" customWidth="1"/>
    <col min="14" max="16384" width="9" style="15"/>
  </cols>
  <sheetData>
    <row r="1" s="85" customFormat="1" ht="11.25" spans="1:13">
      <c r="A1" s="90" t="s">
        <v>288</v>
      </c>
      <c r="B1" s="90" t="s">
        <v>269</v>
      </c>
      <c r="C1" s="90"/>
      <c r="D1" s="87"/>
      <c r="E1" s="87"/>
      <c r="F1" s="87"/>
      <c r="G1" s="87"/>
      <c r="H1" s="87"/>
      <c r="I1" s="87"/>
      <c r="J1" s="87"/>
      <c r="K1" s="87"/>
      <c r="L1" s="87"/>
      <c r="M1" s="87"/>
    </row>
    <row r="2" s="12" customFormat="1" ht="30" customHeight="1" spans="1:13">
      <c r="A2" s="19" t="s">
        <v>1819</v>
      </c>
      <c r="B2" s="19"/>
      <c r="C2" s="19"/>
      <c r="D2" s="19"/>
      <c r="E2" s="19"/>
      <c r="F2" s="19"/>
      <c r="G2" s="19"/>
      <c r="H2" s="19"/>
      <c r="I2" s="19"/>
      <c r="J2" s="19"/>
      <c r="K2" s="19"/>
      <c r="L2" s="19"/>
      <c r="M2" s="19"/>
    </row>
    <row r="3" ht="15" customHeight="1" spans="1:13">
      <c r="A3" s="20" t="str">
        <f>CONCATENATE(封面!D9,封面!F9,封面!G9,封面!H9,封面!I9,封面!J9,封面!K9)</f>
        <v>评估基准日：2024年9月30日</v>
      </c>
      <c r="B3" s="20"/>
      <c r="C3" s="20"/>
      <c r="D3" s="38"/>
      <c r="E3" s="38"/>
      <c r="F3" s="38"/>
      <c r="G3" s="38"/>
      <c r="H3" s="38"/>
      <c r="I3" s="38"/>
      <c r="J3" s="38"/>
      <c r="K3" s="38"/>
      <c r="L3" s="38"/>
      <c r="M3" s="38"/>
    </row>
    <row r="4" ht="15" customHeight="1" spans="1:13">
      <c r="A4" s="20"/>
      <c r="B4" s="20"/>
      <c r="C4" s="20"/>
      <c r="D4" s="38"/>
      <c r="E4" s="38"/>
      <c r="F4" s="38"/>
      <c r="G4" s="38"/>
      <c r="H4" s="38"/>
      <c r="I4" s="39"/>
      <c r="J4" s="38"/>
      <c r="K4" s="38"/>
      <c r="L4" s="38"/>
      <c r="M4" s="40" t="s">
        <v>1820</v>
      </c>
    </row>
    <row r="5" ht="15" customHeight="1" spans="1:13">
      <c r="A5" s="21" t="str">
        <f>封面!D7&amp;封面!F7</f>
        <v>被评估单位：杭州宏逸柳溪旅游发展有限公司</v>
      </c>
      <c r="M5" s="40" t="s">
        <v>292</v>
      </c>
    </row>
    <row r="6" s="13" customFormat="1" ht="19.9" customHeight="1" spans="1:13">
      <c r="A6" s="22" t="s">
        <v>293</v>
      </c>
      <c r="B6" s="22" t="s">
        <v>1821</v>
      </c>
      <c r="C6" s="22" t="s">
        <v>371</v>
      </c>
      <c r="D6" s="22" t="s">
        <v>1806</v>
      </c>
      <c r="E6" s="22" t="s">
        <v>1807</v>
      </c>
      <c r="F6" s="22" t="s">
        <v>1822</v>
      </c>
      <c r="G6" s="22" t="s">
        <v>1809</v>
      </c>
      <c r="H6" s="23" t="s">
        <v>298</v>
      </c>
      <c r="I6" s="24" t="s">
        <v>299</v>
      </c>
      <c r="J6" s="22" t="s">
        <v>300</v>
      </c>
      <c r="K6" s="22" t="s">
        <v>301</v>
      </c>
      <c r="L6" s="22" t="s">
        <v>302</v>
      </c>
      <c r="M6" s="22" t="s">
        <v>303</v>
      </c>
    </row>
    <row r="7" ht="15" customHeight="1" spans="1:13">
      <c r="A7" s="25"/>
      <c r="B7" s="26"/>
      <c r="C7" s="26"/>
      <c r="D7" s="27"/>
      <c r="E7" s="27"/>
      <c r="F7" s="31"/>
      <c r="G7" s="84"/>
      <c r="H7" s="28"/>
      <c r="I7" s="31"/>
      <c r="J7" s="29"/>
      <c r="K7" s="29" t="str">
        <f>IF(OR(AND(I7=0,J7=0),J7=0),"",J7-I7)</f>
        <v/>
      </c>
      <c r="L7" s="29" t="str">
        <f>IF(ISERROR(K7/I7),"",K7/ABS(I7)*100)</f>
        <v/>
      </c>
      <c r="M7" s="41"/>
    </row>
    <row r="8" ht="15" customHeight="1" spans="1:13">
      <c r="A8" s="25"/>
      <c r="B8" s="26"/>
      <c r="C8" s="26"/>
      <c r="D8" s="27"/>
      <c r="E8" s="27"/>
      <c r="F8" s="31"/>
      <c r="G8" s="84"/>
      <c r="H8" s="28"/>
      <c r="I8" s="31"/>
      <c r="J8" s="29"/>
      <c r="K8" s="29" t="str">
        <f t="shared" ref="K8:K31" si="0">IF(OR(AND(I8=0,J8=0),J8=0),"",J8-I8)</f>
        <v/>
      </c>
      <c r="L8" s="29" t="str">
        <f t="shared" ref="L8:L31" si="1">IF(ISERROR(K8/I8),"",K8/ABS(I8)*100)</f>
        <v/>
      </c>
      <c r="M8" s="41"/>
    </row>
    <row r="9" ht="15" customHeight="1" spans="1:13">
      <c r="A9" s="25"/>
      <c r="B9" s="26"/>
      <c r="C9" s="26"/>
      <c r="D9" s="27"/>
      <c r="E9" s="27"/>
      <c r="F9" s="31"/>
      <c r="G9" s="84"/>
      <c r="H9" s="28"/>
      <c r="I9" s="31"/>
      <c r="J9" s="29"/>
      <c r="K9" s="29" t="str">
        <f t="shared" si="0"/>
        <v/>
      </c>
      <c r="L9" s="29" t="str">
        <f t="shared" si="1"/>
        <v/>
      </c>
      <c r="M9" s="41"/>
    </row>
    <row r="10" ht="15" customHeight="1" spans="1:13">
      <c r="A10" s="25"/>
      <c r="B10" s="26"/>
      <c r="C10" s="26"/>
      <c r="D10" s="27"/>
      <c r="E10" s="27"/>
      <c r="F10" s="31"/>
      <c r="G10" s="84"/>
      <c r="H10" s="28"/>
      <c r="I10" s="31"/>
      <c r="J10" s="29"/>
      <c r="K10" s="29" t="str">
        <f t="shared" si="0"/>
        <v/>
      </c>
      <c r="L10" s="29" t="str">
        <f t="shared" si="1"/>
        <v/>
      </c>
      <c r="M10" s="41"/>
    </row>
    <row r="11" ht="15" customHeight="1" spans="1:13">
      <c r="A11" s="25"/>
      <c r="B11" s="26"/>
      <c r="C11" s="26"/>
      <c r="D11" s="27"/>
      <c r="E11" s="27"/>
      <c r="F11" s="31"/>
      <c r="G11" s="84"/>
      <c r="H11" s="28"/>
      <c r="I11" s="31"/>
      <c r="J11" s="29"/>
      <c r="K11" s="29" t="str">
        <f t="shared" si="0"/>
        <v/>
      </c>
      <c r="L11" s="29" t="str">
        <f t="shared" si="1"/>
        <v/>
      </c>
      <c r="M11" s="41"/>
    </row>
    <row r="12" ht="15" customHeight="1" spans="1:13">
      <c r="A12" s="25"/>
      <c r="B12" s="26"/>
      <c r="C12" s="26"/>
      <c r="D12" s="27"/>
      <c r="E12" s="27"/>
      <c r="F12" s="31"/>
      <c r="G12" s="84"/>
      <c r="H12" s="28"/>
      <c r="I12" s="31"/>
      <c r="J12" s="29"/>
      <c r="K12" s="29" t="str">
        <f t="shared" si="0"/>
        <v/>
      </c>
      <c r="L12" s="29" t="str">
        <f t="shared" si="1"/>
        <v/>
      </c>
      <c r="M12" s="41"/>
    </row>
    <row r="13" ht="15" customHeight="1" spans="1:13">
      <c r="A13" s="25"/>
      <c r="B13" s="26"/>
      <c r="C13" s="26"/>
      <c r="D13" s="27"/>
      <c r="E13" s="27"/>
      <c r="F13" s="31"/>
      <c r="G13" s="84"/>
      <c r="H13" s="28"/>
      <c r="I13" s="31"/>
      <c r="J13" s="29"/>
      <c r="K13" s="29" t="str">
        <f t="shared" si="0"/>
        <v/>
      </c>
      <c r="L13" s="29" t="str">
        <f t="shared" si="1"/>
        <v/>
      </c>
      <c r="M13" s="41"/>
    </row>
    <row r="14" ht="15" customHeight="1" spans="1:13">
      <c r="A14" s="25"/>
      <c r="B14" s="26"/>
      <c r="C14" s="26"/>
      <c r="D14" s="27"/>
      <c r="E14" s="27"/>
      <c r="F14" s="31"/>
      <c r="G14" s="84"/>
      <c r="H14" s="28"/>
      <c r="I14" s="31"/>
      <c r="J14" s="29"/>
      <c r="K14" s="29" t="str">
        <f t="shared" si="0"/>
        <v/>
      </c>
      <c r="L14" s="29" t="str">
        <f t="shared" si="1"/>
        <v/>
      </c>
      <c r="M14" s="41"/>
    </row>
    <row r="15" ht="15" customHeight="1" spans="1:13">
      <c r="A15" s="25"/>
      <c r="B15" s="26"/>
      <c r="C15" s="26"/>
      <c r="D15" s="27"/>
      <c r="E15" s="27"/>
      <c r="F15" s="31"/>
      <c r="G15" s="84"/>
      <c r="H15" s="28"/>
      <c r="I15" s="31"/>
      <c r="J15" s="29"/>
      <c r="K15" s="29" t="str">
        <f t="shared" si="0"/>
        <v/>
      </c>
      <c r="L15" s="29" t="str">
        <f t="shared" si="1"/>
        <v/>
      </c>
      <c r="M15" s="41"/>
    </row>
    <row r="16" ht="15" customHeight="1" spans="1:13">
      <c r="A16" s="25"/>
      <c r="B16" s="26"/>
      <c r="C16" s="26"/>
      <c r="D16" s="27"/>
      <c r="E16" s="27"/>
      <c r="F16" s="31"/>
      <c r="G16" s="84"/>
      <c r="H16" s="28"/>
      <c r="I16" s="31"/>
      <c r="J16" s="29"/>
      <c r="K16" s="29" t="str">
        <f t="shared" si="0"/>
        <v/>
      </c>
      <c r="L16" s="29" t="str">
        <f t="shared" si="1"/>
        <v/>
      </c>
      <c r="M16" s="41"/>
    </row>
    <row r="17" ht="15" customHeight="1" spans="1:13">
      <c r="A17" s="25"/>
      <c r="B17" s="26"/>
      <c r="C17" s="26"/>
      <c r="D17" s="27"/>
      <c r="E17" s="27"/>
      <c r="F17" s="31"/>
      <c r="G17" s="84"/>
      <c r="H17" s="28"/>
      <c r="I17" s="31"/>
      <c r="J17" s="29"/>
      <c r="K17" s="29" t="str">
        <f t="shared" si="0"/>
        <v/>
      </c>
      <c r="L17" s="29" t="str">
        <f t="shared" si="1"/>
        <v/>
      </c>
      <c r="M17" s="41"/>
    </row>
    <row r="18" ht="15" customHeight="1" spans="1:13">
      <c r="A18" s="25"/>
      <c r="B18" s="26"/>
      <c r="C18" s="26"/>
      <c r="D18" s="27"/>
      <c r="E18" s="27"/>
      <c r="F18" s="31"/>
      <c r="G18" s="84"/>
      <c r="H18" s="28"/>
      <c r="I18" s="31"/>
      <c r="J18" s="29"/>
      <c r="K18" s="29" t="str">
        <f t="shared" si="0"/>
        <v/>
      </c>
      <c r="L18" s="29" t="str">
        <f t="shared" si="1"/>
        <v/>
      </c>
      <c r="M18" s="41"/>
    </row>
    <row r="19" ht="15" customHeight="1" spans="1:13">
      <c r="A19" s="25"/>
      <c r="B19" s="26"/>
      <c r="C19" s="26"/>
      <c r="D19" s="27"/>
      <c r="E19" s="27"/>
      <c r="F19" s="31"/>
      <c r="G19" s="84"/>
      <c r="H19" s="28"/>
      <c r="I19" s="31"/>
      <c r="J19" s="29"/>
      <c r="K19" s="29" t="str">
        <f t="shared" si="0"/>
        <v/>
      </c>
      <c r="L19" s="29" t="str">
        <f t="shared" si="1"/>
        <v/>
      </c>
      <c r="M19" s="41"/>
    </row>
    <row r="20" ht="15" customHeight="1" spans="1:13">
      <c r="A20" s="25"/>
      <c r="B20" s="26"/>
      <c r="C20" s="26"/>
      <c r="D20" s="27"/>
      <c r="E20" s="27"/>
      <c r="F20" s="31"/>
      <c r="G20" s="84"/>
      <c r="H20" s="28"/>
      <c r="I20" s="31"/>
      <c r="J20" s="29"/>
      <c r="K20" s="29" t="str">
        <f t="shared" si="0"/>
        <v/>
      </c>
      <c r="L20" s="29" t="str">
        <f t="shared" si="1"/>
        <v/>
      </c>
      <c r="M20" s="41"/>
    </row>
    <row r="21" ht="15" customHeight="1" spans="1:13">
      <c r="A21" s="25"/>
      <c r="B21" s="26"/>
      <c r="C21" s="26"/>
      <c r="D21" s="27"/>
      <c r="E21" s="27"/>
      <c r="F21" s="31"/>
      <c r="G21" s="84"/>
      <c r="H21" s="28"/>
      <c r="I21" s="31"/>
      <c r="J21" s="29"/>
      <c r="K21" s="29" t="str">
        <f t="shared" si="0"/>
        <v/>
      </c>
      <c r="L21" s="29" t="str">
        <f t="shared" si="1"/>
        <v/>
      </c>
      <c r="M21" s="41"/>
    </row>
    <row r="22" ht="15" customHeight="1" spans="1:13">
      <c r="A22" s="25"/>
      <c r="B22" s="26"/>
      <c r="C22" s="26"/>
      <c r="D22" s="27"/>
      <c r="E22" s="27"/>
      <c r="F22" s="31"/>
      <c r="G22" s="84"/>
      <c r="H22" s="28"/>
      <c r="I22" s="31"/>
      <c r="J22" s="29"/>
      <c r="K22" s="29" t="str">
        <f t="shared" si="0"/>
        <v/>
      </c>
      <c r="L22" s="29" t="str">
        <f t="shared" si="1"/>
        <v/>
      </c>
      <c r="M22" s="41"/>
    </row>
    <row r="23" ht="15" customHeight="1" spans="1:13">
      <c r="A23" s="25"/>
      <c r="B23" s="26"/>
      <c r="C23" s="26"/>
      <c r="D23" s="27"/>
      <c r="E23" s="27"/>
      <c r="F23" s="31"/>
      <c r="G23" s="84"/>
      <c r="H23" s="28"/>
      <c r="I23" s="31"/>
      <c r="J23" s="29"/>
      <c r="K23" s="29" t="str">
        <f t="shared" si="0"/>
        <v/>
      </c>
      <c r="L23" s="29" t="str">
        <f t="shared" si="1"/>
        <v/>
      </c>
      <c r="M23" s="41"/>
    </row>
    <row r="24" ht="15" customHeight="1" spans="1:13">
      <c r="A24" s="25"/>
      <c r="B24" s="26"/>
      <c r="C24" s="26"/>
      <c r="D24" s="27"/>
      <c r="E24" s="27"/>
      <c r="F24" s="31"/>
      <c r="G24" s="84"/>
      <c r="H24" s="28"/>
      <c r="I24" s="31"/>
      <c r="J24" s="29"/>
      <c r="K24" s="29" t="str">
        <f t="shared" si="0"/>
        <v/>
      </c>
      <c r="L24" s="29" t="str">
        <f t="shared" si="1"/>
        <v/>
      </c>
      <c r="M24" s="41"/>
    </row>
    <row r="25" ht="15" customHeight="1" spans="1:13">
      <c r="A25" s="25"/>
      <c r="B25" s="26"/>
      <c r="C25" s="26"/>
      <c r="D25" s="27"/>
      <c r="E25" s="27"/>
      <c r="F25" s="31"/>
      <c r="G25" s="84"/>
      <c r="H25" s="28"/>
      <c r="I25" s="31"/>
      <c r="J25" s="29"/>
      <c r="K25" s="29" t="str">
        <f t="shared" si="0"/>
        <v/>
      </c>
      <c r="L25" s="29" t="str">
        <f t="shared" si="1"/>
        <v/>
      </c>
      <c r="M25" s="41"/>
    </row>
    <row r="26" ht="15" customHeight="1" spans="1:13">
      <c r="A26" s="25"/>
      <c r="B26" s="26"/>
      <c r="C26" s="26"/>
      <c r="D26" s="27"/>
      <c r="E26" s="27"/>
      <c r="F26" s="31"/>
      <c r="G26" s="84"/>
      <c r="H26" s="28"/>
      <c r="I26" s="31"/>
      <c r="J26" s="29"/>
      <c r="K26" s="29" t="str">
        <f t="shared" si="0"/>
        <v/>
      </c>
      <c r="L26" s="29" t="str">
        <f t="shared" si="1"/>
        <v/>
      </c>
      <c r="M26" s="41"/>
    </row>
    <row r="27" ht="15" customHeight="1" spans="1:13">
      <c r="A27" s="25"/>
      <c r="B27" s="26"/>
      <c r="C27" s="26"/>
      <c r="D27" s="27"/>
      <c r="E27" s="27"/>
      <c r="F27" s="31"/>
      <c r="G27" s="84"/>
      <c r="H27" s="28"/>
      <c r="I27" s="31"/>
      <c r="J27" s="29"/>
      <c r="K27" s="29" t="str">
        <f t="shared" si="0"/>
        <v/>
      </c>
      <c r="L27" s="29" t="str">
        <f t="shared" si="1"/>
        <v/>
      </c>
      <c r="M27" s="41"/>
    </row>
    <row r="28" ht="15" customHeight="1" spans="1:13">
      <c r="A28" s="25"/>
      <c r="B28" s="26"/>
      <c r="C28" s="26"/>
      <c r="D28" s="27"/>
      <c r="E28" s="27"/>
      <c r="F28" s="31"/>
      <c r="G28" s="84"/>
      <c r="H28" s="28"/>
      <c r="I28" s="31"/>
      <c r="J28" s="29"/>
      <c r="K28" s="29" t="str">
        <f t="shared" si="0"/>
        <v/>
      </c>
      <c r="L28" s="29" t="str">
        <f t="shared" si="1"/>
        <v/>
      </c>
      <c r="M28" s="41"/>
    </row>
    <row r="29" s="14" customFormat="1" ht="15" customHeight="1" spans="1:13">
      <c r="A29" s="104" t="s">
        <v>361</v>
      </c>
      <c r="B29" s="105"/>
      <c r="C29" s="105"/>
      <c r="D29" s="88"/>
      <c r="E29" s="88"/>
      <c r="F29" s="88"/>
      <c r="G29" s="22"/>
      <c r="H29" s="35">
        <f>SUM(H7:H28)</f>
        <v>0</v>
      </c>
      <c r="I29" s="36">
        <f>SUM(I7:I28)</f>
        <v>0</v>
      </c>
      <c r="J29" s="37">
        <f>SUM(J7:J28)</f>
        <v>0</v>
      </c>
      <c r="K29" s="37" t="str">
        <f t="shared" si="0"/>
        <v/>
      </c>
      <c r="L29" s="37" t="str">
        <f t="shared" si="1"/>
        <v/>
      </c>
      <c r="M29" s="42"/>
    </row>
    <row r="30" ht="15" customHeight="1" spans="1:13">
      <c r="A30" s="26" t="s">
        <v>403</v>
      </c>
      <c r="B30" s="26"/>
      <c r="C30" s="26"/>
      <c r="D30" s="102"/>
      <c r="E30" s="102"/>
      <c r="F30" s="102"/>
      <c r="G30" s="25"/>
      <c r="H30" s="28"/>
      <c r="I30" s="31"/>
      <c r="J30" s="29"/>
      <c r="K30" s="29" t="str">
        <f t="shared" si="0"/>
        <v/>
      </c>
      <c r="L30" s="29" t="str">
        <f t="shared" si="1"/>
        <v/>
      </c>
      <c r="M30" s="41"/>
    </row>
    <row r="31" s="14" customFormat="1" ht="15" customHeight="1" spans="1:13">
      <c r="A31" s="104" t="s">
        <v>364</v>
      </c>
      <c r="B31" s="104"/>
      <c r="C31" s="104"/>
      <c r="D31" s="88"/>
      <c r="E31" s="88"/>
      <c r="F31" s="88"/>
      <c r="G31" s="22"/>
      <c r="H31" s="35">
        <f>H29-H30</f>
        <v>0</v>
      </c>
      <c r="I31" s="36">
        <f>I29-I30</f>
        <v>0</v>
      </c>
      <c r="J31" s="37">
        <f>J29-J30</f>
        <v>0</v>
      </c>
      <c r="K31" s="37" t="str">
        <f t="shared" si="0"/>
        <v/>
      </c>
      <c r="L31" s="37" t="str">
        <f t="shared" si="1"/>
        <v/>
      </c>
      <c r="M31" s="42"/>
    </row>
  </sheetData>
  <mergeCells count="5">
    <mergeCell ref="A2:M2"/>
    <mergeCell ref="A3:M3"/>
    <mergeCell ref="A29:B29"/>
    <mergeCell ref="A30:B30"/>
    <mergeCell ref="A31:B31"/>
  </mergeCells>
  <hyperlinks>
    <hyperlink ref="A1" location="索引目录!E42" display="返回索引页"/>
    <hyperlink ref="B1" location="在建工程汇总!B18"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65"/>
  <dimension ref="A1:Q31"/>
  <sheetViews>
    <sheetView zoomScale="90" zoomScaleNormal="90" workbookViewId="0">
      <pane ySplit="7" topLeftCell="A20" activePane="bottomLeft" state="frozen"/>
      <selection/>
      <selection pane="bottomLeft" activeCell="I20" sqref="I20"/>
    </sheetView>
  </sheetViews>
  <sheetFormatPr defaultColWidth="9" defaultRowHeight="15.75" customHeight="1"/>
  <cols>
    <col min="1" max="1" width="5.25" style="15" customWidth="1"/>
    <col min="2" max="2" width="14.625" style="15" customWidth="1"/>
    <col min="3" max="3" width="13.25" style="15" customWidth="1"/>
    <col min="4" max="4" width="10.75" style="15" customWidth="1"/>
    <col min="5" max="5" width="4.5" style="15" customWidth="1"/>
    <col min="6" max="6" width="9" style="15" hidden="1" customWidth="1" outlineLevel="1"/>
    <col min="7" max="7" width="8.125" style="15" hidden="1" customWidth="1" outlineLevel="1"/>
    <col min="8" max="8" width="12.625" style="15" hidden="1" customWidth="1" outlineLevel="1"/>
    <col min="9" max="9" width="7.25" style="15" customWidth="1" collapsed="1"/>
    <col min="10" max="10" width="8.25" style="15" customWidth="1"/>
    <col min="11" max="11" width="13.125" style="15" customWidth="1"/>
    <col min="12" max="12" width="8.375" style="15" customWidth="1"/>
    <col min="13" max="13" width="9" style="15"/>
    <col min="14" max="14" width="13.25" style="15" customWidth="1"/>
    <col min="15" max="15" width="6.625" style="15" customWidth="1"/>
    <col min="16" max="16" width="8.75" style="15" customWidth="1"/>
    <col min="17" max="17" width="7" style="15" customWidth="1"/>
    <col min="18" max="16384" width="9" style="15"/>
  </cols>
  <sheetData>
    <row r="1" s="85" customFormat="1" ht="11.25" spans="1:17">
      <c r="A1" s="90" t="s">
        <v>288</v>
      </c>
      <c r="B1" s="86" t="s">
        <v>289</v>
      </c>
      <c r="C1" s="90"/>
      <c r="D1" s="87"/>
      <c r="E1" s="87"/>
      <c r="F1" s="87"/>
      <c r="G1" s="87"/>
      <c r="H1" s="87"/>
      <c r="I1" s="87"/>
      <c r="J1" s="87"/>
      <c r="K1" s="87"/>
      <c r="L1" s="87"/>
      <c r="M1" s="87"/>
      <c r="N1" s="87"/>
      <c r="O1" s="87"/>
      <c r="P1" s="87"/>
      <c r="Q1" s="87"/>
    </row>
    <row r="2" s="12" customFormat="1" ht="30" customHeight="1" spans="1:17">
      <c r="A2" s="19" t="s">
        <v>1823</v>
      </c>
      <c r="B2" s="19"/>
      <c r="C2" s="19"/>
      <c r="D2" s="19"/>
      <c r="E2" s="19"/>
      <c r="F2" s="19"/>
      <c r="G2" s="19"/>
      <c r="H2" s="19"/>
      <c r="I2" s="19"/>
      <c r="J2" s="19"/>
      <c r="K2" s="19"/>
      <c r="L2" s="19"/>
      <c r="M2" s="19"/>
      <c r="N2" s="19"/>
      <c r="O2" s="19"/>
      <c r="P2" s="19"/>
      <c r="Q2" s="19"/>
    </row>
    <row r="3" ht="15" customHeight="1" spans="1:17">
      <c r="A3" s="20" t="str">
        <f>CONCATENATE(封面!D9,封面!F9,封面!G9,封面!H9,封面!I9,封面!J9,封面!K9)</f>
        <v>评估基准日：2024年9月30日</v>
      </c>
      <c r="B3" s="20"/>
      <c r="C3" s="20"/>
      <c r="D3" s="20"/>
      <c r="E3" s="20"/>
      <c r="F3" s="20"/>
      <c r="G3" s="20"/>
      <c r="H3" s="20"/>
      <c r="I3" s="20"/>
      <c r="J3" s="20"/>
      <c r="K3" s="20"/>
      <c r="L3" s="38"/>
      <c r="M3" s="38"/>
      <c r="N3" s="38"/>
      <c r="O3" s="38"/>
      <c r="P3" s="38"/>
      <c r="Q3" s="38"/>
    </row>
    <row r="4" ht="15" customHeight="1" spans="1:17">
      <c r="A4" s="20"/>
      <c r="B4" s="20"/>
      <c r="C4" s="20"/>
      <c r="D4" s="20"/>
      <c r="E4" s="20"/>
      <c r="F4" s="20"/>
      <c r="G4" s="20"/>
      <c r="H4" s="20"/>
      <c r="I4" s="20"/>
      <c r="J4" s="20"/>
      <c r="K4" s="47"/>
      <c r="L4" s="38"/>
      <c r="M4" s="38"/>
      <c r="N4" s="38"/>
      <c r="O4" s="38"/>
      <c r="P4" s="38"/>
      <c r="Q4" s="40" t="s">
        <v>1824</v>
      </c>
    </row>
    <row r="5" ht="15" customHeight="1" spans="1:17">
      <c r="A5" s="21" t="str">
        <f>封面!D7&amp;封面!F7</f>
        <v>被评估单位：杭州宏逸柳溪旅游发展有限公司</v>
      </c>
      <c r="Q5" s="40" t="s">
        <v>292</v>
      </c>
    </row>
    <row r="6" s="13" customFormat="1" ht="15" customHeight="1" spans="1:17">
      <c r="A6" s="22" t="s">
        <v>293</v>
      </c>
      <c r="B6" s="22" t="s">
        <v>419</v>
      </c>
      <c r="C6" s="22" t="s">
        <v>420</v>
      </c>
      <c r="D6" s="22" t="s">
        <v>1825</v>
      </c>
      <c r="E6" s="53" t="s">
        <v>1826</v>
      </c>
      <c r="F6" s="22" t="s">
        <v>298</v>
      </c>
      <c r="G6" s="22"/>
      <c r="H6" s="23"/>
      <c r="I6" s="121" t="s">
        <v>299</v>
      </c>
      <c r="J6" s="121"/>
      <c r="K6" s="122"/>
      <c r="L6" s="32" t="s">
        <v>300</v>
      </c>
      <c r="M6" s="123"/>
      <c r="N6" s="33"/>
      <c r="O6" s="57" t="s">
        <v>301</v>
      </c>
      <c r="P6" s="53" t="s">
        <v>302</v>
      </c>
      <c r="Q6" s="53" t="s">
        <v>303</v>
      </c>
    </row>
    <row r="7" s="13" customFormat="1" ht="15" customHeight="1" spans="1:17">
      <c r="A7" s="22"/>
      <c r="B7" s="22"/>
      <c r="C7" s="22"/>
      <c r="D7" s="22"/>
      <c r="E7" s="22"/>
      <c r="F7" s="22" t="s">
        <v>422</v>
      </c>
      <c r="G7" s="22" t="s">
        <v>423</v>
      </c>
      <c r="H7" s="23" t="s">
        <v>424</v>
      </c>
      <c r="I7" s="33" t="s">
        <v>422</v>
      </c>
      <c r="J7" s="22" t="s">
        <v>423</v>
      </c>
      <c r="K7" s="22" t="s">
        <v>424</v>
      </c>
      <c r="L7" s="37" t="s">
        <v>1827</v>
      </c>
      <c r="M7" s="22" t="s">
        <v>423</v>
      </c>
      <c r="N7" s="22" t="s">
        <v>424</v>
      </c>
      <c r="O7" s="58"/>
      <c r="P7" s="22"/>
      <c r="Q7" s="22"/>
    </row>
    <row r="8" ht="15" customHeight="1" spans="1:17">
      <c r="A8" s="25"/>
      <c r="B8" s="26"/>
      <c r="C8" s="26"/>
      <c r="D8" s="26"/>
      <c r="E8" s="25"/>
      <c r="F8" s="76"/>
      <c r="G8" s="29"/>
      <c r="H8" s="28"/>
      <c r="I8" s="124"/>
      <c r="J8" s="29"/>
      <c r="K8" s="29"/>
      <c r="L8" s="76"/>
      <c r="M8" s="29"/>
      <c r="N8" s="29"/>
      <c r="O8" s="67" t="str">
        <f>IF(OR(AND(K8=0,N8=0),N8=0),"",N8-K8)</f>
        <v/>
      </c>
      <c r="P8" s="67" t="str">
        <f>IF(ISERROR(O8/K8),"",O8/ABS(K8)*100)</f>
        <v/>
      </c>
      <c r="Q8" s="41"/>
    </row>
    <row r="9" ht="15" customHeight="1" spans="1:17">
      <c r="A9" s="25"/>
      <c r="B9" s="26"/>
      <c r="C9" s="26"/>
      <c r="D9" s="26"/>
      <c r="E9" s="25"/>
      <c r="F9" s="76"/>
      <c r="G9" s="29"/>
      <c r="H9" s="28"/>
      <c r="I9" s="124"/>
      <c r="J9" s="29"/>
      <c r="K9" s="29"/>
      <c r="L9" s="76"/>
      <c r="M9" s="29"/>
      <c r="N9" s="29"/>
      <c r="O9" s="29" t="str">
        <f t="shared" ref="O9:O31" si="0">IF(OR(AND(K9=0,N9=0),N9=0),"",N9-K9)</f>
        <v/>
      </c>
      <c r="P9" s="29" t="str">
        <f t="shared" ref="P9:P31" si="1">IF(ISERROR(O9/K9),"",O9/ABS(K9)*100)</f>
        <v/>
      </c>
      <c r="Q9" s="41"/>
    </row>
    <row r="10" ht="15" customHeight="1" spans="1:17">
      <c r="A10" s="25"/>
      <c r="B10" s="26"/>
      <c r="C10" s="26"/>
      <c r="D10" s="26"/>
      <c r="E10" s="25"/>
      <c r="F10" s="76"/>
      <c r="G10" s="29"/>
      <c r="H10" s="28"/>
      <c r="I10" s="124"/>
      <c r="J10" s="29"/>
      <c r="K10" s="29"/>
      <c r="L10" s="76"/>
      <c r="M10" s="29"/>
      <c r="N10" s="29"/>
      <c r="O10" s="29" t="str">
        <f t="shared" si="0"/>
        <v/>
      </c>
      <c r="P10" s="29" t="str">
        <f t="shared" si="1"/>
        <v/>
      </c>
      <c r="Q10" s="41"/>
    </row>
    <row r="11" ht="15" customHeight="1" spans="1:17">
      <c r="A11" s="25"/>
      <c r="B11" s="26"/>
      <c r="C11" s="26"/>
      <c r="D11" s="26"/>
      <c r="E11" s="25"/>
      <c r="F11" s="76"/>
      <c r="G11" s="29"/>
      <c r="H11" s="28"/>
      <c r="I11" s="124"/>
      <c r="J11" s="29"/>
      <c r="K11" s="29"/>
      <c r="L11" s="76"/>
      <c r="M11" s="29"/>
      <c r="N11" s="29"/>
      <c r="O11" s="29" t="str">
        <f t="shared" si="0"/>
        <v/>
      </c>
      <c r="P11" s="29" t="str">
        <f t="shared" si="1"/>
        <v/>
      </c>
      <c r="Q11" s="41"/>
    </row>
    <row r="12" ht="15" customHeight="1" spans="1:17">
      <c r="A12" s="25"/>
      <c r="B12" s="26"/>
      <c r="C12" s="26"/>
      <c r="D12" s="26"/>
      <c r="E12" s="25"/>
      <c r="F12" s="76"/>
      <c r="G12" s="29"/>
      <c r="H12" s="28"/>
      <c r="I12" s="124"/>
      <c r="J12" s="29"/>
      <c r="K12" s="29"/>
      <c r="L12" s="76"/>
      <c r="M12" s="29"/>
      <c r="N12" s="29"/>
      <c r="O12" s="29" t="str">
        <f t="shared" si="0"/>
        <v/>
      </c>
      <c r="P12" s="29" t="str">
        <f t="shared" si="1"/>
        <v/>
      </c>
      <c r="Q12" s="41"/>
    </row>
    <row r="13" ht="15" customHeight="1" spans="1:17">
      <c r="A13" s="25"/>
      <c r="B13" s="26"/>
      <c r="C13" s="26"/>
      <c r="D13" s="26"/>
      <c r="E13" s="25"/>
      <c r="F13" s="76"/>
      <c r="G13" s="29"/>
      <c r="H13" s="28"/>
      <c r="I13" s="124"/>
      <c r="J13" s="29"/>
      <c r="K13" s="29"/>
      <c r="L13" s="76"/>
      <c r="M13" s="29"/>
      <c r="N13" s="29"/>
      <c r="O13" s="29" t="str">
        <f t="shared" si="0"/>
        <v/>
      </c>
      <c r="P13" s="29" t="str">
        <f t="shared" si="1"/>
        <v/>
      </c>
      <c r="Q13" s="41"/>
    </row>
    <row r="14" ht="15" customHeight="1" spans="1:17">
      <c r="A14" s="25"/>
      <c r="B14" s="26"/>
      <c r="C14" s="26"/>
      <c r="D14" s="26"/>
      <c r="E14" s="25"/>
      <c r="F14" s="76"/>
      <c r="G14" s="29"/>
      <c r="H14" s="28"/>
      <c r="I14" s="124"/>
      <c r="J14" s="29"/>
      <c r="K14" s="29"/>
      <c r="L14" s="76"/>
      <c r="M14" s="29"/>
      <c r="N14" s="29"/>
      <c r="O14" s="29" t="str">
        <f t="shared" si="0"/>
        <v/>
      </c>
      <c r="P14" s="29" t="str">
        <f t="shared" si="1"/>
        <v/>
      </c>
      <c r="Q14" s="41"/>
    </row>
    <row r="15" ht="15" customHeight="1" spans="1:17">
      <c r="A15" s="25"/>
      <c r="B15" s="26"/>
      <c r="C15" s="26"/>
      <c r="D15" s="26"/>
      <c r="E15" s="25"/>
      <c r="F15" s="76"/>
      <c r="G15" s="29"/>
      <c r="H15" s="28"/>
      <c r="I15" s="124"/>
      <c r="J15" s="29"/>
      <c r="K15" s="29"/>
      <c r="L15" s="76"/>
      <c r="M15" s="29"/>
      <c r="N15" s="29"/>
      <c r="O15" s="29" t="str">
        <f t="shared" si="0"/>
        <v/>
      </c>
      <c r="P15" s="29" t="str">
        <f t="shared" si="1"/>
        <v/>
      </c>
      <c r="Q15" s="41"/>
    </row>
    <row r="16" ht="15" customHeight="1" spans="1:17">
      <c r="A16" s="25"/>
      <c r="B16" s="26"/>
      <c r="C16" s="26"/>
      <c r="D16" s="26"/>
      <c r="E16" s="25"/>
      <c r="F16" s="76"/>
      <c r="G16" s="29"/>
      <c r="H16" s="28"/>
      <c r="I16" s="124"/>
      <c r="J16" s="29"/>
      <c r="K16" s="29"/>
      <c r="L16" s="76"/>
      <c r="M16" s="29"/>
      <c r="N16" s="29"/>
      <c r="O16" s="29" t="str">
        <f t="shared" si="0"/>
        <v/>
      </c>
      <c r="P16" s="29" t="str">
        <f t="shared" si="1"/>
        <v/>
      </c>
      <c r="Q16" s="41"/>
    </row>
    <row r="17" ht="15" customHeight="1" spans="1:17">
      <c r="A17" s="25"/>
      <c r="B17" s="26"/>
      <c r="C17" s="26"/>
      <c r="D17" s="26"/>
      <c r="E17" s="25"/>
      <c r="F17" s="76"/>
      <c r="G17" s="29"/>
      <c r="H17" s="28"/>
      <c r="I17" s="124"/>
      <c r="J17" s="29"/>
      <c r="K17" s="29"/>
      <c r="L17" s="76"/>
      <c r="M17" s="29"/>
      <c r="N17" s="29"/>
      <c r="O17" s="29" t="str">
        <f t="shared" si="0"/>
        <v/>
      </c>
      <c r="P17" s="29" t="str">
        <f t="shared" si="1"/>
        <v/>
      </c>
      <c r="Q17" s="41"/>
    </row>
    <row r="18" ht="15" customHeight="1" spans="1:17">
      <c r="A18" s="25"/>
      <c r="B18" s="26"/>
      <c r="C18" s="26"/>
      <c r="D18" s="26"/>
      <c r="E18" s="25"/>
      <c r="F18" s="76"/>
      <c r="G18" s="29"/>
      <c r="H18" s="28"/>
      <c r="I18" s="124"/>
      <c r="J18" s="29"/>
      <c r="K18" s="29"/>
      <c r="L18" s="76"/>
      <c r="M18" s="29"/>
      <c r="N18" s="29"/>
      <c r="O18" s="29" t="str">
        <f t="shared" si="0"/>
        <v/>
      </c>
      <c r="P18" s="29" t="str">
        <f t="shared" si="1"/>
        <v/>
      </c>
      <c r="Q18" s="41"/>
    </row>
    <row r="19" ht="15" customHeight="1" spans="1:17">
      <c r="A19" s="25"/>
      <c r="B19" s="26"/>
      <c r="C19" s="26"/>
      <c r="D19" s="26"/>
      <c r="E19" s="25"/>
      <c r="F19" s="76"/>
      <c r="G19" s="29"/>
      <c r="H19" s="28"/>
      <c r="I19" s="124"/>
      <c r="J19" s="29"/>
      <c r="K19" s="29"/>
      <c r="L19" s="76"/>
      <c r="M19" s="29"/>
      <c r="N19" s="29"/>
      <c r="O19" s="29" t="str">
        <f t="shared" si="0"/>
        <v/>
      </c>
      <c r="P19" s="29" t="str">
        <f t="shared" si="1"/>
        <v/>
      </c>
      <c r="Q19" s="41"/>
    </row>
    <row r="20" ht="15" customHeight="1" spans="1:17">
      <c r="A20" s="25"/>
      <c r="B20" s="26"/>
      <c r="C20" s="26"/>
      <c r="D20" s="26"/>
      <c r="E20" s="25"/>
      <c r="F20" s="76"/>
      <c r="G20" s="29"/>
      <c r="H20" s="28"/>
      <c r="I20" s="124"/>
      <c r="J20" s="29"/>
      <c r="K20" s="29"/>
      <c r="L20" s="76"/>
      <c r="M20" s="29"/>
      <c r="N20" s="29"/>
      <c r="O20" s="29" t="str">
        <f t="shared" si="0"/>
        <v/>
      </c>
      <c r="P20" s="29" t="str">
        <f t="shared" si="1"/>
        <v/>
      </c>
      <c r="Q20" s="41"/>
    </row>
    <row r="21" ht="15" customHeight="1" spans="1:17">
      <c r="A21" s="25"/>
      <c r="B21" s="26"/>
      <c r="C21" s="26"/>
      <c r="D21" s="26"/>
      <c r="E21" s="25"/>
      <c r="F21" s="76"/>
      <c r="G21" s="29"/>
      <c r="H21" s="28"/>
      <c r="I21" s="124"/>
      <c r="J21" s="29"/>
      <c r="K21" s="29"/>
      <c r="L21" s="76"/>
      <c r="M21" s="29"/>
      <c r="N21" s="29"/>
      <c r="O21" s="29" t="str">
        <f t="shared" si="0"/>
        <v/>
      </c>
      <c r="P21" s="29" t="str">
        <f t="shared" si="1"/>
        <v/>
      </c>
      <c r="Q21" s="41"/>
    </row>
    <row r="22" ht="15" customHeight="1" spans="1:17">
      <c r="A22" s="25"/>
      <c r="B22" s="26"/>
      <c r="C22" s="26"/>
      <c r="D22" s="26"/>
      <c r="E22" s="25"/>
      <c r="F22" s="76"/>
      <c r="G22" s="29"/>
      <c r="H22" s="28"/>
      <c r="I22" s="124"/>
      <c r="J22" s="29"/>
      <c r="K22" s="29"/>
      <c r="L22" s="76"/>
      <c r="M22" s="29"/>
      <c r="N22" s="29"/>
      <c r="O22" s="29" t="str">
        <f t="shared" si="0"/>
        <v/>
      </c>
      <c r="P22" s="29" t="str">
        <f t="shared" si="1"/>
        <v/>
      </c>
      <c r="Q22" s="41"/>
    </row>
    <row r="23" ht="15" customHeight="1" spans="1:17">
      <c r="A23" s="25"/>
      <c r="B23" s="26"/>
      <c r="C23" s="26"/>
      <c r="D23" s="26"/>
      <c r="E23" s="25"/>
      <c r="F23" s="76"/>
      <c r="G23" s="29"/>
      <c r="H23" s="28"/>
      <c r="I23" s="124"/>
      <c r="J23" s="29"/>
      <c r="K23" s="29"/>
      <c r="L23" s="76"/>
      <c r="M23" s="29"/>
      <c r="N23" s="29"/>
      <c r="O23" s="29" t="str">
        <f t="shared" si="0"/>
        <v/>
      </c>
      <c r="P23" s="29" t="str">
        <f t="shared" si="1"/>
        <v/>
      </c>
      <c r="Q23" s="41"/>
    </row>
    <row r="24" ht="15" customHeight="1" spans="1:17">
      <c r="A24" s="25"/>
      <c r="B24" s="26"/>
      <c r="C24" s="26"/>
      <c r="D24" s="26"/>
      <c r="E24" s="25"/>
      <c r="F24" s="76"/>
      <c r="G24" s="29"/>
      <c r="H24" s="28"/>
      <c r="I24" s="124"/>
      <c r="J24" s="29"/>
      <c r="K24" s="29"/>
      <c r="L24" s="76"/>
      <c r="M24" s="29"/>
      <c r="N24" s="29"/>
      <c r="O24" s="29" t="str">
        <f t="shared" si="0"/>
        <v/>
      </c>
      <c r="P24" s="29" t="str">
        <f t="shared" si="1"/>
        <v/>
      </c>
      <c r="Q24" s="41"/>
    </row>
    <row r="25" ht="15" customHeight="1" spans="1:17">
      <c r="A25" s="25"/>
      <c r="B25" s="26"/>
      <c r="C25" s="26"/>
      <c r="D25" s="26"/>
      <c r="E25" s="25"/>
      <c r="F25" s="76"/>
      <c r="G25" s="29"/>
      <c r="H25" s="28"/>
      <c r="I25" s="124"/>
      <c r="J25" s="29"/>
      <c r="K25" s="29"/>
      <c r="L25" s="76"/>
      <c r="M25" s="29"/>
      <c r="N25" s="29"/>
      <c r="O25" s="29" t="str">
        <f t="shared" si="0"/>
        <v/>
      </c>
      <c r="P25" s="29" t="str">
        <f t="shared" si="1"/>
        <v/>
      </c>
      <c r="Q25" s="41"/>
    </row>
    <row r="26" ht="15" customHeight="1" spans="1:17">
      <c r="A26" s="25"/>
      <c r="B26" s="26"/>
      <c r="C26" s="26"/>
      <c r="D26" s="26"/>
      <c r="E26" s="25"/>
      <c r="F26" s="76"/>
      <c r="G26" s="29"/>
      <c r="H26" s="28"/>
      <c r="I26" s="124"/>
      <c r="J26" s="29"/>
      <c r="K26" s="29"/>
      <c r="L26" s="76"/>
      <c r="M26" s="29"/>
      <c r="N26" s="29"/>
      <c r="O26" s="29" t="str">
        <f t="shared" si="0"/>
        <v/>
      </c>
      <c r="P26" s="29" t="str">
        <f t="shared" si="1"/>
        <v/>
      </c>
      <c r="Q26" s="41"/>
    </row>
    <row r="27" ht="15" customHeight="1" spans="1:17">
      <c r="A27" s="25"/>
      <c r="B27" s="26"/>
      <c r="C27" s="26"/>
      <c r="D27" s="26"/>
      <c r="E27" s="25"/>
      <c r="F27" s="76"/>
      <c r="G27" s="29"/>
      <c r="H27" s="28"/>
      <c r="I27" s="124"/>
      <c r="J27" s="29"/>
      <c r="K27" s="29"/>
      <c r="L27" s="76"/>
      <c r="M27" s="29"/>
      <c r="N27" s="29"/>
      <c r="O27" s="29" t="str">
        <f t="shared" si="0"/>
        <v/>
      </c>
      <c r="P27" s="29" t="str">
        <f t="shared" si="1"/>
        <v/>
      </c>
      <c r="Q27" s="41"/>
    </row>
    <row r="28" ht="15" customHeight="1" spans="1:17">
      <c r="A28" s="25"/>
      <c r="B28" s="26"/>
      <c r="C28" s="26"/>
      <c r="D28" s="26"/>
      <c r="E28" s="25"/>
      <c r="F28" s="76"/>
      <c r="G28" s="29"/>
      <c r="H28" s="28"/>
      <c r="I28" s="124"/>
      <c r="J28" s="29"/>
      <c r="K28" s="29"/>
      <c r="L28" s="76"/>
      <c r="M28" s="29"/>
      <c r="N28" s="29"/>
      <c r="O28" s="29" t="str">
        <f t="shared" si="0"/>
        <v/>
      </c>
      <c r="P28" s="29" t="str">
        <f t="shared" si="1"/>
        <v/>
      </c>
      <c r="Q28" s="41"/>
    </row>
    <row r="29" s="14" customFormat="1" ht="15" customHeight="1" spans="1:17">
      <c r="A29" s="98" t="s">
        <v>361</v>
      </c>
      <c r="B29" s="99"/>
      <c r="C29" s="33"/>
      <c r="D29" s="104"/>
      <c r="E29" s="22"/>
      <c r="F29" s="77"/>
      <c r="G29" s="37"/>
      <c r="H29" s="35">
        <f>SUM(H8:H28)</f>
        <v>0</v>
      </c>
      <c r="I29" s="125"/>
      <c r="J29" s="37"/>
      <c r="K29" s="37">
        <f>SUM(K8:K28)</f>
        <v>0</v>
      </c>
      <c r="L29" s="77"/>
      <c r="M29" s="37"/>
      <c r="N29" s="37">
        <f>SUM(N8:N28)</f>
        <v>0</v>
      </c>
      <c r="O29" s="37" t="str">
        <f t="shared" si="0"/>
        <v/>
      </c>
      <c r="P29" s="37" t="str">
        <f t="shared" si="1"/>
        <v/>
      </c>
      <c r="Q29" s="42"/>
    </row>
    <row r="30" ht="15" customHeight="1" spans="1:17">
      <c r="A30" s="100" t="s">
        <v>403</v>
      </c>
      <c r="B30" s="101"/>
      <c r="C30" s="120"/>
      <c r="D30" s="26"/>
      <c r="E30" s="25"/>
      <c r="F30" s="76"/>
      <c r="G30" s="29"/>
      <c r="H30" s="28"/>
      <c r="I30" s="124"/>
      <c r="J30" s="29"/>
      <c r="K30" s="29"/>
      <c r="L30" s="76"/>
      <c r="M30" s="29"/>
      <c r="N30" s="29">
        <v>0</v>
      </c>
      <c r="O30" s="29" t="str">
        <f t="shared" si="0"/>
        <v/>
      </c>
      <c r="P30" s="29" t="str">
        <f t="shared" si="1"/>
        <v/>
      </c>
      <c r="Q30" s="41"/>
    </row>
    <row r="31" s="14" customFormat="1" ht="15" customHeight="1" spans="1:17">
      <c r="A31" s="98" t="s">
        <v>364</v>
      </c>
      <c r="B31" s="99"/>
      <c r="C31" s="33"/>
      <c r="D31" s="33"/>
      <c r="E31" s="42"/>
      <c r="F31" s="77"/>
      <c r="G31" s="37"/>
      <c r="H31" s="35">
        <f>H29-H30</f>
        <v>0</v>
      </c>
      <c r="I31" s="125"/>
      <c r="J31" s="37"/>
      <c r="K31" s="37">
        <f>K29-K30</f>
        <v>0</v>
      </c>
      <c r="L31" s="77"/>
      <c r="M31" s="37"/>
      <c r="N31" s="37">
        <f>N29-N30</f>
        <v>0</v>
      </c>
      <c r="O31" s="37" t="str">
        <f t="shared" si="0"/>
        <v/>
      </c>
      <c r="P31" s="37" t="str">
        <f t="shared" si="1"/>
        <v/>
      </c>
      <c r="Q31" s="42"/>
    </row>
  </sheetData>
  <mergeCells count="16">
    <mergeCell ref="A2:Q2"/>
    <mergeCell ref="A3:Q3"/>
    <mergeCell ref="F6:H6"/>
    <mergeCell ref="I6:K6"/>
    <mergeCell ref="L6:N6"/>
    <mergeCell ref="A29:B29"/>
    <mergeCell ref="A30:B30"/>
    <mergeCell ref="A31:B31"/>
    <mergeCell ref="A6:A7"/>
    <mergeCell ref="B6:B7"/>
    <mergeCell ref="C6:C7"/>
    <mergeCell ref="D6:D7"/>
    <mergeCell ref="E6:E7"/>
    <mergeCell ref="O6:O7"/>
    <mergeCell ref="P6:P7"/>
    <mergeCell ref="Q6:Q7"/>
  </mergeCells>
  <hyperlinks>
    <hyperlink ref="A1" location="索引目录!D44" display="返回索引页"/>
    <hyperlink ref="B1" location="非流动资产评估汇总!B28"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P31"/>
  <sheetViews>
    <sheetView zoomScale="90" zoomScaleNormal="90" workbookViewId="0">
      <pane ySplit="7" topLeftCell="A17" activePane="bottomLeft" state="frozen"/>
      <selection/>
      <selection pane="bottomLeft" activeCell="J22" sqref="J22"/>
    </sheetView>
  </sheetViews>
  <sheetFormatPr defaultColWidth="9" defaultRowHeight="15.75" customHeight="1"/>
  <cols>
    <col min="1" max="1" width="7.625" style="15" customWidth="1"/>
    <col min="2" max="2" width="12.125" style="15" customWidth="1"/>
    <col min="3" max="3" width="11.625" style="15" customWidth="1"/>
    <col min="4" max="4" width="8" style="15" hidden="1" customWidth="1" outlineLevel="1"/>
    <col min="5" max="5" width="8" style="15" customWidth="1" collapsed="1"/>
    <col min="6" max="6" width="6.75" style="15" customWidth="1"/>
    <col min="7" max="7" width="7.75" style="15" customWidth="1"/>
    <col min="8" max="9" width="11" style="15" hidden="1" customWidth="1" outlineLevel="1"/>
    <col min="10" max="10" width="11" style="15" customWidth="1" collapsed="1"/>
    <col min="11" max="12" width="11" style="15" customWidth="1"/>
    <col min="13" max="13" width="8.25" style="15" customWidth="1"/>
    <col min="14" max="14" width="11" style="15" customWidth="1"/>
    <col min="15" max="15" width="9.5" style="15" customWidth="1"/>
    <col min="16" max="16" width="11.875" style="15" customWidth="1"/>
    <col min="17" max="16384" width="9" style="15"/>
  </cols>
  <sheetData>
    <row r="1" s="85" customFormat="1" ht="11.25" spans="1:16">
      <c r="A1" s="90" t="s">
        <v>288</v>
      </c>
      <c r="B1" s="86" t="s">
        <v>289</v>
      </c>
      <c r="C1" s="87"/>
      <c r="D1" s="87"/>
      <c r="E1" s="87"/>
      <c r="F1" s="87"/>
      <c r="G1" s="87"/>
      <c r="H1" s="87"/>
      <c r="I1" s="87"/>
      <c r="J1" s="87"/>
      <c r="K1" s="87"/>
      <c r="L1" s="87"/>
      <c r="M1" s="87"/>
      <c r="N1" s="87"/>
      <c r="O1" s="87"/>
      <c r="P1" s="87"/>
    </row>
    <row r="2" s="12" customFormat="1" ht="30" customHeight="1" spans="1:16">
      <c r="A2" s="19" t="s">
        <v>1828</v>
      </c>
      <c r="B2" s="19"/>
      <c r="C2" s="19"/>
      <c r="D2" s="19"/>
      <c r="E2" s="19"/>
      <c r="F2" s="19"/>
      <c r="G2" s="19"/>
      <c r="H2" s="19"/>
      <c r="I2" s="19"/>
      <c r="J2" s="19"/>
      <c r="K2" s="19"/>
      <c r="L2" s="19"/>
      <c r="M2" s="19"/>
      <c r="N2" s="19"/>
      <c r="O2" s="19"/>
      <c r="P2" s="19"/>
    </row>
    <row r="3" ht="15" customHeight="1" spans="1:16">
      <c r="A3" s="20" t="str">
        <f>CONCATENATE(封面!D9,封面!F9,封面!G9,封面!H9,封面!I9,封面!J9,封面!K9)</f>
        <v>评估基准日：2024年9月30日</v>
      </c>
      <c r="B3" s="20"/>
      <c r="C3" s="20"/>
      <c r="D3" s="20"/>
      <c r="E3" s="20"/>
      <c r="F3" s="20"/>
      <c r="G3" s="38"/>
      <c r="H3" s="38"/>
      <c r="I3" s="38"/>
      <c r="J3" s="38"/>
      <c r="K3" s="38"/>
      <c r="L3" s="38"/>
      <c r="M3" s="38"/>
      <c r="N3" s="38"/>
      <c r="O3" s="38"/>
      <c r="P3" s="38"/>
    </row>
    <row r="4" ht="15" customHeight="1" spans="1:16">
      <c r="A4" s="20"/>
      <c r="B4" s="20"/>
      <c r="C4" s="20"/>
      <c r="D4" s="20"/>
      <c r="E4" s="20"/>
      <c r="F4" s="20"/>
      <c r="G4" s="38"/>
      <c r="H4" s="39"/>
      <c r="I4" s="38"/>
      <c r="J4" s="38"/>
      <c r="K4" s="38"/>
      <c r="L4" s="38"/>
      <c r="M4" s="38"/>
      <c r="N4" s="38"/>
      <c r="O4" s="38"/>
      <c r="P4" s="40" t="s">
        <v>1829</v>
      </c>
    </row>
    <row r="5" ht="15" customHeight="1" spans="1:16">
      <c r="A5" s="21" t="str">
        <f>封面!D7&amp;封面!F7</f>
        <v>被评估单位：杭州宏逸柳溪旅游发展有限公司</v>
      </c>
      <c r="P5" s="40" t="s">
        <v>292</v>
      </c>
    </row>
    <row r="6" s="13" customFormat="1" ht="15" customHeight="1" spans="1:16">
      <c r="A6" s="22" t="s">
        <v>293</v>
      </c>
      <c r="B6" s="22" t="s">
        <v>1830</v>
      </c>
      <c r="C6" s="53" t="s">
        <v>1831</v>
      </c>
      <c r="D6" s="115" t="s">
        <v>887</v>
      </c>
      <c r="E6" s="53" t="s">
        <v>421</v>
      </c>
      <c r="F6" s="53" t="s">
        <v>422</v>
      </c>
      <c r="G6" s="53" t="s">
        <v>985</v>
      </c>
      <c r="H6" s="22" t="s">
        <v>298</v>
      </c>
      <c r="I6" s="23"/>
      <c r="J6" s="112" t="s">
        <v>299</v>
      </c>
      <c r="K6" s="113"/>
      <c r="L6" s="22" t="s">
        <v>300</v>
      </c>
      <c r="M6" s="22"/>
      <c r="N6" s="22"/>
      <c r="O6" s="53" t="s">
        <v>302</v>
      </c>
      <c r="P6" s="53" t="s">
        <v>303</v>
      </c>
    </row>
    <row r="7" s="13" customFormat="1" ht="15" customHeight="1" spans="1:16">
      <c r="A7" s="22"/>
      <c r="B7" s="22"/>
      <c r="C7" s="22"/>
      <c r="D7" s="115"/>
      <c r="E7" s="22"/>
      <c r="F7" s="22"/>
      <c r="G7" s="22"/>
      <c r="H7" s="22" t="s">
        <v>895</v>
      </c>
      <c r="I7" s="23" t="s">
        <v>896</v>
      </c>
      <c r="J7" s="33" t="s">
        <v>895</v>
      </c>
      <c r="K7" s="22" t="s">
        <v>896</v>
      </c>
      <c r="L7" s="22" t="s">
        <v>895</v>
      </c>
      <c r="M7" s="22" t="s">
        <v>806</v>
      </c>
      <c r="N7" s="22" t="s">
        <v>896</v>
      </c>
      <c r="O7" s="22"/>
      <c r="P7" s="22"/>
    </row>
    <row r="8" ht="15" customHeight="1" spans="1:16">
      <c r="A8" s="25"/>
      <c r="B8" s="26"/>
      <c r="C8" s="26"/>
      <c r="D8" s="117"/>
      <c r="E8" s="25"/>
      <c r="F8" s="25"/>
      <c r="G8" s="27"/>
      <c r="H8" s="29"/>
      <c r="I8" s="28"/>
      <c r="J8" s="31"/>
      <c r="K8" s="29"/>
      <c r="L8" s="29"/>
      <c r="M8" s="103"/>
      <c r="N8" s="29">
        <f>ROUND(L8*M8/100,0)</f>
        <v>0</v>
      </c>
      <c r="O8" s="29" t="str">
        <f>IF(OR(AND(K8=0,N8=0,),N8=0,),"",(N8-K8)/K8*100)</f>
        <v/>
      </c>
      <c r="P8" s="41"/>
    </row>
    <row r="9" ht="15" customHeight="1" spans="1:16">
      <c r="A9" s="25"/>
      <c r="B9" s="26"/>
      <c r="C9" s="26"/>
      <c r="D9" s="117"/>
      <c r="E9" s="25"/>
      <c r="F9" s="25"/>
      <c r="G9" s="27"/>
      <c r="H9" s="29"/>
      <c r="I9" s="28"/>
      <c r="J9" s="31"/>
      <c r="K9" s="29"/>
      <c r="L9" s="29"/>
      <c r="M9" s="103"/>
      <c r="N9" s="29">
        <f t="shared" ref="N9:N28" si="0">ROUND(L9*M9/100,0)</f>
        <v>0</v>
      </c>
      <c r="O9" s="29" t="str">
        <f t="shared" ref="O9:O31" si="1">IF(OR(AND(K9=0,N9=0,),N9=0,),"",(N9-K9)/K9*100)</f>
        <v/>
      </c>
      <c r="P9" s="41"/>
    </row>
    <row r="10" ht="15" customHeight="1" spans="1:16">
      <c r="A10" s="25"/>
      <c r="B10" s="26"/>
      <c r="C10" s="26"/>
      <c r="D10" s="117"/>
      <c r="E10" s="25"/>
      <c r="F10" s="25"/>
      <c r="G10" s="27"/>
      <c r="H10" s="29"/>
      <c r="I10" s="28"/>
      <c r="J10" s="31"/>
      <c r="K10" s="29"/>
      <c r="L10" s="29"/>
      <c r="M10" s="103"/>
      <c r="N10" s="29">
        <f t="shared" si="0"/>
        <v>0</v>
      </c>
      <c r="O10" s="29" t="str">
        <f t="shared" si="1"/>
        <v/>
      </c>
      <c r="P10" s="41"/>
    </row>
    <row r="11" ht="15" customHeight="1" spans="1:16">
      <c r="A11" s="25"/>
      <c r="B11" s="26"/>
      <c r="C11" s="26"/>
      <c r="D11" s="117"/>
      <c r="E11" s="25"/>
      <c r="F11" s="25"/>
      <c r="G11" s="27"/>
      <c r="H11" s="29"/>
      <c r="I11" s="28"/>
      <c r="J11" s="31"/>
      <c r="K11" s="29"/>
      <c r="L11" s="29"/>
      <c r="M11" s="103"/>
      <c r="N11" s="29">
        <f t="shared" si="0"/>
        <v>0</v>
      </c>
      <c r="O11" s="29" t="str">
        <f t="shared" si="1"/>
        <v/>
      </c>
      <c r="P11" s="41"/>
    </row>
    <row r="12" ht="15" customHeight="1" spans="1:16">
      <c r="A12" s="25"/>
      <c r="B12" s="26"/>
      <c r="C12" s="26"/>
      <c r="D12" s="117"/>
      <c r="E12" s="25"/>
      <c r="F12" s="25"/>
      <c r="G12" s="27"/>
      <c r="H12" s="29"/>
      <c r="I12" s="28"/>
      <c r="J12" s="31"/>
      <c r="K12" s="29"/>
      <c r="L12" s="29"/>
      <c r="M12" s="103"/>
      <c r="N12" s="29">
        <f t="shared" si="0"/>
        <v>0</v>
      </c>
      <c r="O12" s="29" t="str">
        <f t="shared" si="1"/>
        <v/>
      </c>
      <c r="P12" s="41"/>
    </row>
    <row r="13" ht="15" customHeight="1" spans="1:16">
      <c r="A13" s="25"/>
      <c r="B13" s="26"/>
      <c r="C13" s="26"/>
      <c r="D13" s="117"/>
      <c r="E13" s="25"/>
      <c r="F13" s="25"/>
      <c r="G13" s="27"/>
      <c r="H13" s="29"/>
      <c r="I13" s="28"/>
      <c r="J13" s="31"/>
      <c r="K13" s="29"/>
      <c r="L13" s="29"/>
      <c r="M13" s="103"/>
      <c r="N13" s="29">
        <f t="shared" si="0"/>
        <v>0</v>
      </c>
      <c r="O13" s="29" t="str">
        <f t="shared" si="1"/>
        <v/>
      </c>
      <c r="P13" s="41"/>
    </row>
    <row r="14" ht="15" customHeight="1" spans="1:16">
      <c r="A14" s="25"/>
      <c r="B14" s="26"/>
      <c r="C14" s="26"/>
      <c r="D14" s="117"/>
      <c r="E14" s="25"/>
      <c r="F14" s="25"/>
      <c r="G14" s="27"/>
      <c r="H14" s="29"/>
      <c r="I14" s="28"/>
      <c r="J14" s="31"/>
      <c r="K14" s="29"/>
      <c r="L14" s="29"/>
      <c r="M14" s="103"/>
      <c r="N14" s="29">
        <f t="shared" si="0"/>
        <v>0</v>
      </c>
      <c r="O14" s="29" t="str">
        <f t="shared" si="1"/>
        <v/>
      </c>
      <c r="P14" s="41"/>
    </row>
    <row r="15" ht="15" customHeight="1" spans="1:16">
      <c r="A15" s="25"/>
      <c r="B15" s="26"/>
      <c r="C15" s="26"/>
      <c r="D15" s="117"/>
      <c r="E15" s="25"/>
      <c r="F15" s="25"/>
      <c r="G15" s="27"/>
      <c r="H15" s="29"/>
      <c r="I15" s="28"/>
      <c r="J15" s="31"/>
      <c r="K15" s="29"/>
      <c r="L15" s="29"/>
      <c r="M15" s="103"/>
      <c r="N15" s="29">
        <f t="shared" si="0"/>
        <v>0</v>
      </c>
      <c r="O15" s="29" t="str">
        <f t="shared" si="1"/>
        <v/>
      </c>
      <c r="P15" s="41"/>
    </row>
    <row r="16" ht="15" customHeight="1" spans="1:16">
      <c r="A16" s="25"/>
      <c r="B16" s="26"/>
      <c r="C16" s="26"/>
      <c r="D16" s="117"/>
      <c r="E16" s="25"/>
      <c r="F16" s="25"/>
      <c r="G16" s="27"/>
      <c r="H16" s="29"/>
      <c r="I16" s="28"/>
      <c r="J16" s="31"/>
      <c r="K16" s="29"/>
      <c r="L16" s="29"/>
      <c r="M16" s="103"/>
      <c r="N16" s="29">
        <f t="shared" si="0"/>
        <v>0</v>
      </c>
      <c r="O16" s="29" t="str">
        <f t="shared" si="1"/>
        <v/>
      </c>
      <c r="P16" s="41"/>
    </row>
    <row r="17" ht="15" customHeight="1" spans="1:16">
      <c r="A17" s="25"/>
      <c r="B17" s="26"/>
      <c r="C17" s="26"/>
      <c r="D17" s="117"/>
      <c r="E17" s="25"/>
      <c r="F17" s="25"/>
      <c r="G17" s="27"/>
      <c r="H17" s="29"/>
      <c r="I17" s="28"/>
      <c r="J17" s="31"/>
      <c r="K17" s="29"/>
      <c r="L17" s="29"/>
      <c r="M17" s="103"/>
      <c r="N17" s="29">
        <f t="shared" si="0"/>
        <v>0</v>
      </c>
      <c r="O17" s="29" t="str">
        <f t="shared" si="1"/>
        <v/>
      </c>
      <c r="P17" s="41"/>
    </row>
    <row r="18" ht="15" customHeight="1" spans="1:16">
      <c r="A18" s="25"/>
      <c r="B18" s="26"/>
      <c r="C18" s="26"/>
      <c r="D18" s="117"/>
      <c r="E18" s="25"/>
      <c r="F18" s="25"/>
      <c r="G18" s="27"/>
      <c r="H18" s="29"/>
      <c r="I18" s="28"/>
      <c r="J18" s="31"/>
      <c r="K18" s="29"/>
      <c r="L18" s="29"/>
      <c r="M18" s="103"/>
      <c r="N18" s="29">
        <f t="shared" si="0"/>
        <v>0</v>
      </c>
      <c r="O18" s="29" t="str">
        <f t="shared" si="1"/>
        <v/>
      </c>
      <c r="P18" s="41"/>
    </row>
    <row r="19" ht="15" customHeight="1" spans="1:16">
      <c r="A19" s="25"/>
      <c r="B19" s="26"/>
      <c r="C19" s="26"/>
      <c r="D19" s="117"/>
      <c r="E19" s="25"/>
      <c r="F19" s="25"/>
      <c r="G19" s="27"/>
      <c r="H19" s="29"/>
      <c r="I19" s="28"/>
      <c r="J19" s="31"/>
      <c r="K19" s="29"/>
      <c r="L19" s="29"/>
      <c r="M19" s="103"/>
      <c r="N19" s="29">
        <f t="shared" si="0"/>
        <v>0</v>
      </c>
      <c r="O19" s="29" t="str">
        <f t="shared" si="1"/>
        <v/>
      </c>
      <c r="P19" s="41"/>
    </row>
    <row r="20" ht="15" customHeight="1" spans="1:16">
      <c r="A20" s="25"/>
      <c r="B20" s="26"/>
      <c r="C20" s="26"/>
      <c r="D20" s="117"/>
      <c r="E20" s="25"/>
      <c r="F20" s="25"/>
      <c r="G20" s="27"/>
      <c r="H20" s="29"/>
      <c r="I20" s="28"/>
      <c r="J20" s="31"/>
      <c r="K20" s="29"/>
      <c r="L20" s="29"/>
      <c r="M20" s="103"/>
      <c r="N20" s="29">
        <f t="shared" si="0"/>
        <v>0</v>
      </c>
      <c r="O20" s="29" t="str">
        <f t="shared" si="1"/>
        <v/>
      </c>
      <c r="P20" s="41"/>
    </row>
    <row r="21" ht="15" customHeight="1" spans="1:16">
      <c r="A21" s="25"/>
      <c r="B21" s="26"/>
      <c r="C21" s="26"/>
      <c r="D21" s="117"/>
      <c r="E21" s="25"/>
      <c r="F21" s="25"/>
      <c r="G21" s="27"/>
      <c r="H21" s="29"/>
      <c r="I21" s="28"/>
      <c r="J21" s="31"/>
      <c r="K21" s="29"/>
      <c r="L21" s="29"/>
      <c r="M21" s="103"/>
      <c r="N21" s="29">
        <f t="shared" si="0"/>
        <v>0</v>
      </c>
      <c r="O21" s="29" t="str">
        <f t="shared" si="1"/>
        <v/>
      </c>
      <c r="P21" s="41"/>
    </row>
    <row r="22" ht="15" customHeight="1" spans="1:16">
      <c r="A22" s="25"/>
      <c r="B22" s="26"/>
      <c r="C22" s="26"/>
      <c r="D22" s="117"/>
      <c r="E22" s="25"/>
      <c r="F22" s="25"/>
      <c r="G22" s="27"/>
      <c r="H22" s="29"/>
      <c r="I22" s="28"/>
      <c r="J22" s="31"/>
      <c r="K22" s="29"/>
      <c r="L22" s="29"/>
      <c r="M22" s="103"/>
      <c r="N22" s="29">
        <f t="shared" si="0"/>
        <v>0</v>
      </c>
      <c r="O22" s="29" t="str">
        <f t="shared" si="1"/>
        <v/>
      </c>
      <c r="P22" s="41"/>
    </row>
    <row r="23" ht="15" customHeight="1" spans="1:16">
      <c r="A23" s="25"/>
      <c r="B23" s="26"/>
      <c r="C23" s="26"/>
      <c r="D23" s="117"/>
      <c r="E23" s="25"/>
      <c r="F23" s="25"/>
      <c r="G23" s="27"/>
      <c r="H23" s="29"/>
      <c r="I23" s="28"/>
      <c r="J23" s="31"/>
      <c r="K23" s="29"/>
      <c r="L23" s="29"/>
      <c r="M23" s="103"/>
      <c r="N23" s="29">
        <f t="shared" si="0"/>
        <v>0</v>
      </c>
      <c r="O23" s="29" t="str">
        <f t="shared" si="1"/>
        <v/>
      </c>
      <c r="P23" s="41"/>
    </row>
    <row r="24" ht="15" customHeight="1" spans="1:16">
      <c r="A24" s="25"/>
      <c r="B24" s="26"/>
      <c r="C24" s="26"/>
      <c r="D24" s="117"/>
      <c r="E24" s="25"/>
      <c r="F24" s="25"/>
      <c r="G24" s="27"/>
      <c r="H24" s="29"/>
      <c r="I24" s="28"/>
      <c r="J24" s="31"/>
      <c r="K24" s="29"/>
      <c r="L24" s="29"/>
      <c r="M24" s="103"/>
      <c r="N24" s="29">
        <f t="shared" si="0"/>
        <v>0</v>
      </c>
      <c r="O24" s="29" t="str">
        <f t="shared" si="1"/>
        <v/>
      </c>
      <c r="P24" s="41"/>
    </row>
    <row r="25" ht="15" customHeight="1" spans="1:16">
      <c r="A25" s="25"/>
      <c r="B25" s="26"/>
      <c r="C25" s="26"/>
      <c r="D25" s="117"/>
      <c r="E25" s="25"/>
      <c r="F25" s="25"/>
      <c r="G25" s="27"/>
      <c r="H25" s="29"/>
      <c r="I25" s="28"/>
      <c r="J25" s="31"/>
      <c r="K25" s="29"/>
      <c r="L25" s="29"/>
      <c r="M25" s="103"/>
      <c r="N25" s="29">
        <f t="shared" si="0"/>
        <v>0</v>
      </c>
      <c r="O25" s="29" t="str">
        <f t="shared" si="1"/>
        <v/>
      </c>
      <c r="P25" s="41"/>
    </row>
    <row r="26" ht="15" customHeight="1" spans="1:16">
      <c r="A26" s="25"/>
      <c r="B26" s="26"/>
      <c r="C26" s="26"/>
      <c r="D26" s="117"/>
      <c r="E26" s="25"/>
      <c r="F26" s="25"/>
      <c r="G26" s="27"/>
      <c r="H26" s="29"/>
      <c r="I26" s="28"/>
      <c r="J26" s="31"/>
      <c r="K26" s="29"/>
      <c r="L26" s="29"/>
      <c r="M26" s="103"/>
      <c r="N26" s="29">
        <f t="shared" si="0"/>
        <v>0</v>
      </c>
      <c r="O26" s="29" t="str">
        <f t="shared" si="1"/>
        <v/>
      </c>
      <c r="P26" s="41"/>
    </row>
    <row r="27" ht="15" customHeight="1" spans="1:16">
      <c r="A27" s="25"/>
      <c r="B27" s="26"/>
      <c r="C27" s="26"/>
      <c r="D27" s="117"/>
      <c r="E27" s="25"/>
      <c r="F27" s="25"/>
      <c r="G27" s="27"/>
      <c r="H27" s="29"/>
      <c r="I27" s="28"/>
      <c r="J27" s="31"/>
      <c r="K27" s="29"/>
      <c r="L27" s="29"/>
      <c r="M27" s="103"/>
      <c r="N27" s="29">
        <f t="shared" si="0"/>
        <v>0</v>
      </c>
      <c r="O27" s="29" t="str">
        <f t="shared" si="1"/>
        <v/>
      </c>
      <c r="P27" s="41"/>
    </row>
    <row r="28" ht="15" customHeight="1" spans="1:16">
      <c r="A28" s="25"/>
      <c r="B28" s="26"/>
      <c r="C28" s="26"/>
      <c r="D28" s="117"/>
      <c r="E28" s="25"/>
      <c r="F28" s="25"/>
      <c r="G28" s="27"/>
      <c r="H28" s="29"/>
      <c r="I28" s="28"/>
      <c r="J28" s="31"/>
      <c r="K28" s="29"/>
      <c r="L28" s="29"/>
      <c r="M28" s="103"/>
      <c r="N28" s="29">
        <f t="shared" si="0"/>
        <v>0</v>
      </c>
      <c r="O28" s="29" t="str">
        <f t="shared" si="1"/>
        <v/>
      </c>
      <c r="P28" s="41"/>
    </row>
    <row r="29" s="14" customFormat="1" ht="15" customHeight="1" spans="1:16">
      <c r="A29" s="104" t="s">
        <v>361</v>
      </c>
      <c r="B29" s="105"/>
      <c r="C29" s="105"/>
      <c r="D29" s="118"/>
      <c r="E29" s="22"/>
      <c r="F29" s="22"/>
      <c r="G29" s="88"/>
      <c r="H29" s="37">
        <f>SUM(H8:H28)</f>
        <v>0</v>
      </c>
      <c r="I29" s="35">
        <f t="shared" ref="I29:N29" si="2">SUM(I8:I28)</f>
        <v>0</v>
      </c>
      <c r="J29" s="36">
        <f t="shared" si="2"/>
        <v>0</v>
      </c>
      <c r="K29" s="37">
        <f t="shared" si="2"/>
        <v>0</v>
      </c>
      <c r="L29" s="37">
        <f t="shared" si="2"/>
        <v>0</v>
      </c>
      <c r="M29" s="106"/>
      <c r="N29" s="37">
        <f t="shared" si="2"/>
        <v>0</v>
      </c>
      <c r="O29" s="37" t="str">
        <f t="shared" si="1"/>
        <v/>
      </c>
      <c r="P29" s="42"/>
    </row>
    <row r="30" ht="15" customHeight="1" spans="1:16">
      <c r="A30" s="26" t="s">
        <v>403</v>
      </c>
      <c r="B30" s="26"/>
      <c r="C30" s="26"/>
      <c r="D30" s="117"/>
      <c r="E30" s="25"/>
      <c r="F30" s="25"/>
      <c r="G30" s="102"/>
      <c r="H30" s="29"/>
      <c r="I30" s="28"/>
      <c r="J30" s="31"/>
      <c r="K30" s="29"/>
      <c r="L30" s="29"/>
      <c r="M30" s="103"/>
      <c r="N30" s="29">
        <v>0</v>
      </c>
      <c r="O30" s="29" t="str">
        <f t="shared" si="1"/>
        <v/>
      </c>
      <c r="P30" s="41"/>
    </row>
    <row r="31" s="14" customFormat="1" ht="15" customHeight="1" spans="1:16">
      <c r="A31" s="104" t="s">
        <v>364</v>
      </c>
      <c r="B31" s="104"/>
      <c r="C31" s="104"/>
      <c r="D31" s="119"/>
      <c r="E31" s="22"/>
      <c r="F31" s="22"/>
      <c r="G31" s="88"/>
      <c r="H31" s="37">
        <f>H29-H30</f>
        <v>0</v>
      </c>
      <c r="I31" s="35">
        <f t="shared" ref="I31:N31" si="3">I29-I30</f>
        <v>0</v>
      </c>
      <c r="J31" s="36">
        <f t="shared" si="3"/>
        <v>0</v>
      </c>
      <c r="K31" s="37">
        <f t="shared" si="3"/>
        <v>0</v>
      </c>
      <c r="L31" s="37">
        <f t="shared" si="3"/>
        <v>0</v>
      </c>
      <c r="M31" s="106"/>
      <c r="N31" s="37">
        <f t="shared" si="3"/>
        <v>0</v>
      </c>
      <c r="O31" s="37" t="str">
        <f t="shared" si="1"/>
        <v/>
      </c>
      <c r="P31" s="42"/>
    </row>
  </sheetData>
  <mergeCells count="17">
    <mergeCell ref="A2:P2"/>
    <mergeCell ref="A3:P3"/>
    <mergeCell ref="H6:I6"/>
    <mergeCell ref="J6:K6"/>
    <mergeCell ref="L6:N6"/>
    <mergeCell ref="A29:C29"/>
    <mergeCell ref="A30:C30"/>
    <mergeCell ref="A31:C31"/>
    <mergeCell ref="A6:A7"/>
    <mergeCell ref="B6:B7"/>
    <mergeCell ref="C6:C7"/>
    <mergeCell ref="D6:D7"/>
    <mergeCell ref="E6:E7"/>
    <mergeCell ref="F6:F7"/>
    <mergeCell ref="G6:G7"/>
    <mergeCell ref="O6:O7"/>
    <mergeCell ref="P6:P7"/>
  </mergeCells>
  <hyperlinks>
    <hyperlink ref="A1" location="索引目录!D46" display="返回索引页"/>
    <hyperlink ref="B1" location="非流动资产评估汇总!B32" display="返回"/>
  </hyperlinks>
  <printOptions horizontalCentered="1"/>
  <pageMargins left="0.156944444444444" right="0.156944444444444" top="0.984027777777778" bottom="0.904861111111111" header="0.786805555555556" footer="0.393055555555556"/>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Q31"/>
  <sheetViews>
    <sheetView zoomScale="90" zoomScaleNormal="90" workbookViewId="0">
      <pane ySplit="7" topLeftCell="A14" activePane="bottomLeft" state="frozen"/>
      <selection/>
      <selection pane="bottomLeft" activeCell="J22" sqref="J22"/>
    </sheetView>
  </sheetViews>
  <sheetFormatPr defaultColWidth="9" defaultRowHeight="15.75" customHeight="1"/>
  <cols>
    <col min="1" max="1" width="5.875" style="15" customWidth="1"/>
    <col min="2" max="2" width="8.5" style="15" customWidth="1"/>
    <col min="3" max="3" width="15" style="15" customWidth="1"/>
    <col min="4" max="4" width="8.25" style="15" customWidth="1"/>
    <col min="5" max="5" width="8" style="15" hidden="1" customWidth="1" outlineLevel="1"/>
    <col min="6" max="6" width="5.75" style="15" customWidth="1" collapsed="1"/>
    <col min="7" max="7" width="7.75" style="15" customWidth="1"/>
    <col min="8" max="8" width="5.25" style="15" customWidth="1"/>
    <col min="9" max="10" width="11" style="15" hidden="1" customWidth="1" outlineLevel="1"/>
    <col min="11" max="11" width="11" style="15" customWidth="1" collapsed="1"/>
    <col min="12" max="13" width="11" style="15" customWidth="1"/>
    <col min="14" max="14" width="7" style="15" customWidth="1"/>
    <col min="15" max="15" width="11" style="15" customWidth="1"/>
    <col min="16" max="16" width="8.125" style="15" customWidth="1"/>
    <col min="17" max="17" width="10.875" style="15" customWidth="1"/>
    <col min="18" max="16384" width="9" style="15"/>
  </cols>
  <sheetData>
    <row r="1" s="85" customFormat="1" ht="11.25" spans="1:17">
      <c r="A1" s="86" t="s">
        <v>268</v>
      </c>
      <c r="B1" s="86" t="s">
        <v>289</v>
      </c>
      <c r="C1" s="87"/>
      <c r="D1" s="87"/>
      <c r="E1" s="87"/>
      <c r="F1" s="87"/>
      <c r="G1" s="87"/>
      <c r="H1" s="87"/>
      <c r="I1" s="87"/>
      <c r="J1" s="87"/>
      <c r="K1" s="87"/>
      <c r="L1" s="87"/>
      <c r="M1" s="87"/>
      <c r="N1" s="87"/>
      <c r="O1" s="87"/>
      <c r="P1" s="87"/>
      <c r="Q1" s="87"/>
    </row>
    <row r="2" s="12" customFormat="1" ht="30" customHeight="1" spans="1:17">
      <c r="A2" s="19" t="s">
        <v>1832</v>
      </c>
      <c r="B2" s="19"/>
      <c r="C2" s="19"/>
      <c r="D2" s="19"/>
      <c r="E2" s="19"/>
      <c r="F2" s="19"/>
      <c r="G2" s="19"/>
      <c r="H2" s="19"/>
      <c r="I2" s="19"/>
      <c r="J2" s="19"/>
      <c r="K2" s="19"/>
      <c r="L2" s="19"/>
      <c r="M2" s="19"/>
      <c r="N2" s="19"/>
      <c r="O2" s="19"/>
      <c r="P2" s="19"/>
      <c r="Q2" s="19"/>
    </row>
    <row r="3" ht="15" customHeight="1" spans="1:17">
      <c r="A3" s="20" t="str">
        <f>CONCATENATE(封面!D9,封面!F9,封面!G9,封面!H9,封面!I9,封面!J9,封面!K9)</f>
        <v>评估基准日：2024年9月30日</v>
      </c>
      <c r="B3" s="20"/>
      <c r="C3" s="20"/>
      <c r="D3" s="20"/>
      <c r="E3" s="20"/>
      <c r="F3" s="20"/>
      <c r="G3" s="20"/>
      <c r="H3" s="20"/>
      <c r="I3" s="38"/>
      <c r="J3" s="38"/>
      <c r="K3" s="38"/>
      <c r="L3" s="38"/>
      <c r="M3" s="38"/>
      <c r="N3" s="38"/>
      <c r="O3" s="38"/>
      <c r="P3" s="38"/>
      <c r="Q3" s="38"/>
    </row>
    <row r="4" ht="15" customHeight="1" spans="1:17">
      <c r="A4" s="20"/>
      <c r="B4" s="20"/>
      <c r="C4" s="20"/>
      <c r="D4" s="20"/>
      <c r="E4" s="20"/>
      <c r="F4" s="20"/>
      <c r="G4" s="20"/>
      <c r="H4" s="20"/>
      <c r="I4" s="38"/>
      <c r="J4" s="38"/>
      <c r="K4" s="39"/>
      <c r="L4" s="38"/>
      <c r="M4" s="38"/>
      <c r="N4" s="38"/>
      <c r="O4" s="38"/>
      <c r="P4" s="38"/>
      <c r="Q4" s="40" t="s">
        <v>1833</v>
      </c>
    </row>
    <row r="5" ht="15" customHeight="1" spans="1:17">
      <c r="A5" s="21" t="str">
        <f>封面!D7&amp;封面!F7</f>
        <v>被评估单位：杭州宏逸柳溪旅游发展有限公司</v>
      </c>
      <c r="Q5" s="40" t="s">
        <v>292</v>
      </c>
    </row>
    <row r="6" s="13" customFormat="1" ht="15" customHeight="1" spans="1:17">
      <c r="A6" s="22" t="s">
        <v>293</v>
      </c>
      <c r="B6" s="22" t="s">
        <v>1834</v>
      </c>
      <c r="C6" s="114" t="s">
        <v>1835</v>
      </c>
      <c r="D6" s="53" t="s">
        <v>421</v>
      </c>
      <c r="E6" s="115" t="s">
        <v>887</v>
      </c>
      <c r="F6" s="53" t="s">
        <v>422</v>
      </c>
      <c r="G6" s="114" t="s">
        <v>1836</v>
      </c>
      <c r="H6" s="114" t="s">
        <v>905</v>
      </c>
      <c r="I6" s="22" t="s">
        <v>298</v>
      </c>
      <c r="J6" s="23"/>
      <c r="K6" s="112" t="s">
        <v>299</v>
      </c>
      <c r="L6" s="113"/>
      <c r="M6" s="22" t="s">
        <v>300</v>
      </c>
      <c r="N6" s="22"/>
      <c r="O6" s="22"/>
      <c r="P6" s="53" t="s">
        <v>302</v>
      </c>
      <c r="Q6" s="53" t="s">
        <v>303</v>
      </c>
    </row>
    <row r="7" s="13" customFormat="1" ht="15" customHeight="1" spans="1:17">
      <c r="A7" s="22"/>
      <c r="B7" s="22"/>
      <c r="C7" s="116"/>
      <c r="D7" s="22"/>
      <c r="E7" s="115"/>
      <c r="F7" s="22"/>
      <c r="G7" s="116"/>
      <c r="H7" s="116"/>
      <c r="I7" s="22" t="s">
        <v>895</v>
      </c>
      <c r="J7" s="23" t="s">
        <v>896</v>
      </c>
      <c r="K7" s="33" t="s">
        <v>895</v>
      </c>
      <c r="L7" s="22" t="s">
        <v>896</v>
      </c>
      <c r="M7" s="22" t="s">
        <v>895</v>
      </c>
      <c r="N7" s="22" t="s">
        <v>806</v>
      </c>
      <c r="O7" s="22" t="s">
        <v>896</v>
      </c>
      <c r="P7" s="22"/>
      <c r="Q7" s="22"/>
    </row>
    <row r="8" ht="15" customHeight="1" spans="1:17">
      <c r="A8" s="25"/>
      <c r="B8" s="26"/>
      <c r="C8" s="26"/>
      <c r="D8" s="25"/>
      <c r="E8" s="117"/>
      <c r="F8" s="26"/>
      <c r="G8" s="27"/>
      <c r="H8" s="25"/>
      <c r="I8" s="29"/>
      <c r="J8" s="28"/>
      <c r="K8" s="31"/>
      <c r="L8" s="29"/>
      <c r="M8" s="29"/>
      <c r="N8" s="103"/>
      <c r="O8" s="29">
        <f>ROUND(M8*N8/100,0)</f>
        <v>0</v>
      </c>
      <c r="P8" s="29" t="str">
        <f>IF(OR(AND(L8=0,O8=0,),O8=0,),"",(O8-L8)/L8*100)</f>
        <v/>
      </c>
      <c r="Q8" s="41"/>
    </row>
    <row r="9" ht="15" customHeight="1" spans="1:17">
      <c r="A9" s="25"/>
      <c r="B9" s="26"/>
      <c r="C9" s="26"/>
      <c r="D9" s="25"/>
      <c r="E9" s="117"/>
      <c r="F9" s="26"/>
      <c r="G9" s="27"/>
      <c r="H9" s="25"/>
      <c r="I9" s="29"/>
      <c r="J9" s="28"/>
      <c r="K9" s="31"/>
      <c r="L9" s="29"/>
      <c r="M9" s="29"/>
      <c r="N9" s="103"/>
      <c r="O9" s="29">
        <f t="shared" ref="O9:O28" si="0">ROUND(M9*N9/100,0)</f>
        <v>0</v>
      </c>
      <c r="P9" s="29" t="str">
        <f t="shared" ref="P9:P31" si="1">IF(OR(AND(L9=0,O9=0,),O9=0,),"",(O9-L9)/L9*100)</f>
        <v/>
      </c>
      <c r="Q9" s="41"/>
    </row>
    <row r="10" ht="15" customHeight="1" spans="1:17">
      <c r="A10" s="25"/>
      <c r="B10" s="26"/>
      <c r="C10" s="26"/>
      <c r="D10" s="25"/>
      <c r="E10" s="117"/>
      <c r="F10" s="26"/>
      <c r="G10" s="27"/>
      <c r="H10" s="25"/>
      <c r="I10" s="29"/>
      <c r="J10" s="28"/>
      <c r="K10" s="31"/>
      <c r="L10" s="29"/>
      <c r="M10" s="29"/>
      <c r="N10" s="103"/>
      <c r="O10" s="29">
        <f t="shared" si="0"/>
        <v>0</v>
      </c>
      <c r="P10" s="29" t="str">
        <f t="shared" si="1"/>
        <v/>
      </c>
      <c r="Q10" s="41"/>
    </row>
    <row r="11" ht="15" customHeight="1" spans="1:17">
      <c r="A11" s="25"/>
      <c r="B11" s="26"/>
      <c r="C11" s="26"/>
      <c r="D11" s="25"/>
      <c r="E11" s="117"/>
      <c r="F11" s="26"/>
      <c r="G11" s="27"/>
      <c r="H11" s="25"/>
      <c r="I11" s="29"/>
      <c r="J11" s="28"/>
      <c r="K11" s="31"/>
      <c r="L11" s="29"/>
      <c r="M11" s="29"/>
      <c r="N11" s="103"/>
      <c r="O11" s="29">
        <f t="shared" si="0"/>
        <v>0</v>
      </c>
      <c r="P11" s="29" t="str">
        <f t="shared" si="1"/>
        <v/>
      </c>
      <c r="Q11" s="41"/>
    </row>
    <row r="12" ht="15" customHeight="1" spans="1:17">
      <c r="A12" s="25"/>
      <c r="B12" s="26"/>
      <c r="C12" s="26"/>
      <c r="D12" s="25"/>
      <c r="E12" s="117"/>
      <c r="F12" s="26"/>
      <c r="G12" s="27"/>
      <c r="H12" s="25"/>
      <c r="I12" s="29"/>
      <c r="J12" s="28"/>
      <c r="K12" s="31"/>
      <c r="L12" s="29"/>
      <c r="M12" s="29"/>
      <c r="N12" s="103"/>
      <c r="O12" s="29">
        <f t="shared" si="0"/>
        <v>0</v>
      </c>
      <c r="P12" s="29" t="str">
        <f t="shared" si="1"/>
        <v/>
      </c>
      <c r="Q12" s="41"/>
    </row>
    <row r="13" ht="15" customHeight="1" spans="1:17">
      <c r="A13" s="25"/>
      <c r="B13" s="26"/>
      <c r="C13" s="26"/>
      <c r="D13" s="25"/>
      <c r="E13" s="117"/>
      <c r="F13" s="26"/>
      <c r="G13" s="27"/>
      <c r="H13" s="25"/>
      <c r="I13" s="29"/>
      <c r="J13" s="28"/>
      <c r="K13" s="31"/>
      <c r="L13" s="29"/>
      <c r="M13" s="29"/>
      <c r="N13" s="103"/>
      <c r="O13" s="29">
        <f t="shared" si="0"/>
        <v>0</v>
      </c>
      <c r="P13" s="29" t="str">
        <f t="shared" si="1"/>
        <v/>
      </c>
      <c r="Q13" s="41"/>
    </row>
    <row r="14" ht="15" customHeight="1" spans="1:17">
      <c r="A14" s="25"/>
      <c r="B14" s="26"/>
      <c r="C14" s="26"/>
      <c r="D14" s="25"/>
      <c r="E14" s="117"/>
      <c r="F14" s="26"/>
      <c r="G14" s="27"/>
      <c r="H14" s="25"/>
      <c r="I14" s="29"/>
      <c r="J14" s="28"/>
      <c r="K14" s="31"/>
      <c r="L14" s="29"/>
      <c r="M14" s="29"/>
      <c r="N14" s="103"/>
      <c r="O14" s="29">
        <f t="shared" si="0"/>
        <v>0</v>
      </c>
      <c r="P14" s="29" t="str">
        <f t="shared" si="1"/>
        <v/>
      </c>
      <c r="Q14" s="41"/>
    </row>
    <row r="15" ht="15" customHeight="1" spans="1:17">
      <c r="A15" s="25"/>
      <c r="B15" s="26"/>
      <c r="C15" s="26"/>
      <c r="D15" s="25"/>
      <c r="E15" s="117"/>
      <c r="F15" s="26"/>
      <c r="G15" s="27"/>
      <c r="H15" s="25"/>
      <c r="I15" s="29"/>
      <c r="J15" s="28"/>
      <c r="K15" s="31"/>
      <c r="L15" s="29"/>
      <c r="M15" s="29"/>
      <c r="N15" s="103"/>
      <c r="O15" s="29">
        <f t="shared" si="0"/>
        <v>0</v>
      </c>
      <c r="P15" s="29" t="str">
        <f t="shared" si="1"/>
        <v/>
      </c>
      <c r="Q15" s="41"/>
    </row>
    <row r="16" ht="15" customHeight="1" spans="1:17">
      <c r="A16" s="25"/>
      <c r="B16" s="26"/>
      <c r="C16" s="26"/>
      <c r="D16" s="25"/>
      <c r="E16" s="117"/>
      <c r="F16" s="26"/>
      <c r="G16" s="27"/>
      <c r="H16" s="25"/>
      <c r="I16" s="29"/>
      <c r="J16" s="28"/>
      <c r="K16" s="31"/>
      <c r="L16" s="29"/>
      <c r="M16" s="29"/>
      <c r="N16" s="103"/>
      <c r="O16" s="29">
        <f t="shared" si="0"/>
        <v>0</v>
      </c>
      <c r="P16" s="29" t="str">
        <f t="shared" si="1"/>
        <v/>
      </c>
      <c r="Q16" s="41"/>
    </row>
    <row r="17" ht="15" customHeight="1" spans="1:17">
      <c r="A17" s="25"/>
      <c r="B17" s="26"/>
      <c r="C17" s="26"/>
      <c r="D17" s="25"/>
      <c r="E17" s="117"/>
      <c r="F17" s="26"/>
      <c r="G17" s="27"/>
      <c r="H17" s="25"/>
      <c r="I17" s="29"/>
      <c r="J17" s="28"/>
      <c r="K17" s="31"/>
      <c r="L17" s="29"/>
      <c r="M17" s="29"/>
      <c r="N17" s="103"/>
      <c r="O17" s="29">
        <f t="shared" si="0"/>
        <v>0</v>
      </c>
      <c r="P17" s="29" t="str">
        <f t="shared" si="1"/>
        <v/>
      </c>
      <c r="Q17" s="41"/>
    </row>
    <row r="18" ht="15" customHeight="1" spans="1:17">
      <c r="A18" s="25"/>
      <c r="B18" s="26"/>
      <c r="C18" s="26"/>
      <c r="D18" s="25"/>
      <c r="E18" s="117"/>
      <c r="F18" s="26"/>
      <c r="G18" s="27"/>
      <c r="H18" s="25"/>
      <c r="I18" s="29"/>
      <c r="J18" s="28"/>
      <c r="K18" s="31"/>
      <c r="L18" s="29"/>
      <c r="M18" s="29"/>
      <c r="N18" s="103"/>
      <c r="O18" s="29">
        <f t="shared" si="0"/>
        <v>0</v>
      </c>
      <c r="P18" s="29" t="str">
        <f t="shared" si="1"/>
        <v/>
      </c>
      <c r="Q18" s="41"/>
    </row>
    <row r="19" ht="15" customHeight="1" spans="1:17">
      <c r="A19" s="25"/>
      <c r="B19" s="26"/>
      <c r="C19" s="26"/>
      <c r="D19" s="25"/>
      <c r="E19" s="117"/>
      <c r="F19" s="26"/>
      <c r="G19" s="27"/>
      <c r="H19" s="25"/>
      <c r="I19" s="29"/>
      <c r="J19" s="28"/>
      <c r="K19" s="31"/>
      <c r="L19" s="29"/>
      <c r="M19" s="29"/>
      <c r="N19" s="103"/>
      <c r="O19" s="29">
        <f t="shared" si="0"/>
        <v>0</v>
      </c>
      <c r="P19" s="29" t="str">
        <f t="shared" si="1"/>
        <v/>
      </c>
      <c r="Q19" s="41"/>
    </row>
    <row r="20" ht="15" customHeight="1" spans="1:17">
      <c r="A20" s="25"/>
      <c r="B20" s="26"/>
      <c r="C20" s="26"/>
      <c r="D20" s="25"/>
      <c r="E20" s="117"/>
      <c r="F20" s="26"/>
      <c r="G20" s="27"/>
      <c r="H20" s="25"/>
      <c r="I20" s="29"/>
      <c r="J20" s="28"/>
      <c r="K20" s="31"/>
      <c r="L20" s="29"/>
      <c r="M20" s="29"/>
      <c r="N20" s="103"/>
      <c r="O20" s="29">
        <f t="shared" ref="O20:O23" si="2">ROUND(M20*N20/100,0)</f>
        <v>0</v>
      </c>
      <c r="P20" s="29" t="str">
        <f t="shared" si="1"/>
        <v/>
      </c>
      <c r="Q20" s="41"/>
    </row>
    <row r="21" ht="15" customHeight="1" spans="1:17">
      <c r="A21" s="25"/>
      <c r="B21" s="26"/>
      <c r="C21" s="26"/>
      <c r="D21" s="25"/>
      <c r="E21" s="117"/>
      <c r="F21" s="26"/>
      <c r="G21" s="27"/>
      <c r="H21" s="25"/>
      <c r="I21" s="29"/>
      <c r="J21" s="28"/>
      <c r="K21" s="31"/>
      <c r="L21" s="29"/>
      <c r="M21" s="29"/>
      <c r="N21" s="103"/>
      <c r="O21" s="29">
        <f t="shared" si="2"/>
        <v>0</v>
      </c>
      <c r="P21" s="29" t="str">
        <f t="shared" si="1"/>
        <v/>
      </c>
      <c r="Q21" s="41"/>
    </row>
    <row r="22" ht="15" customHeight="1" spans="1:17">
      <c r="A22" s="25"/>
      <c r="B22" s="26"/>
      <c r="C22" s="26"/>
      <c r="D22" s="25"/>
      <c r="E22" s="117"/>
      <c r="F22" s="26"/>
      <c r="G22" s="27"/>
      <c r="H22" s="25"/>
      <c r="I22" s="29"/>
      <c r="J22" s="28"/>
      <c r="K22" s="31"/>
      <c r="L22" s="29"/>
      <c r="M22" s="29"/>
      <c r="N22" s="103"/>
      <c r="O22" s="29">
        <f t="shared" si="2"/>
        <v>0</v>
      </c>
      <c r="P22" s="29" t="str">
        <f t="shared" si="1"/>
        <v/>
      </c>
      <c r="Q22" s="41"/>
    </row>
    <row r="23" ht="15" customHeight="1" spans="1:17">
      <c r="A23" s="25"/>
      <c r="B23" s="26"/>
      <c r="C23" s="26"/>
      <c r="D23" s="25"/>
      <c r="E23" s="117"/>
      <c r="F23" s="26"/>
      <c r="G23" s="27"/>
      <c r="H23" s="25"/>
      <c r="I23" s="29"/>
      <c r="J23" s="28"/>
      <c r="K23" s="31"/>
      <c r="L23" s="29"/>
      <c r="M23" s="29"/>
      <c r="N23" s="103"/>
      <c r="O23" s="29">
        <f t="shared" si="2"/>
        <v>0</v>
      </c>
      <c r="P23" s="29" t="str">
        <f t="shared" si="1"/>
        <v/>
      </c>
      <c r="Q23" s="41"/>
    </row>
    <row r="24" ht="15" customHeight="1" spans="1:17">
      <c r="A24" s="25"/>
      <c r="B24" s="26"/>
      <c r="C24" s="26"/>
      <c r="D24" s="25"/>
      <c r="E24" s="117"/>
      <c r="F24" s="26"/>
      <c r="G24" s="27"/>
      <c r="H24" s="25"/>
      <c r="I24" s="29"/>
      <c r="J24" s="28"/>
      <c r="K24" s="31"/>
      <c r="L24" s="29"/>
      <c r="M24" s="29"/>
      <c r="N24" s="103"/>
      <c r="O24" s="29">
        <f t="shared" si="0"/>
        <v>0</v>
      </c>
      <c r="P24" s="29" t="str">
        <f t="shared" si="1"/>
        <v/>
      </c>
      <c r="Q24" s="41"/>
    </row>
    <row r="25" ht="15" customHeight="1" spans="1:17">
      <c r="A25" s="25"/>
      <c r="B25" s="26"/>
      <c r="C25" s="26"/>
      <c r="D25" s="25"/>
      <c r="E25" s="117"/>
      <c r="F25" s="26"/>
      <c r="G25" s="27"/>
      <c r="H25" s="25"/>
      <c r="I25" s="29"/>
      <c r="J25" s="28"/>
      <c r="K25" s="31"/>
      <c r="L25" s="29"/>
      <c r="M25" s="29"/>
      <c r="N25" s="103"/>
      <c r="O25" s="29">
        <f t="shared" si="0"/>
        <v>0</v>
      </c>
      <c r="P25" s="29" t="str">
        <f t="shared" si="1"/>
        <v/>
      </c>
      <c r="Q25" s="41"/>
    </row>
    <row r="26" ht="15" customHeight="1" spans="1:17">
      <c r="A26" s="25"/>
      <c r="B26" s="26"/>
      <c r="C26" s="26"/>
      <c r="D26" s="25"/>
      <c r="E26" s="117"/>
      <c r="F26" s="26"/>
      <c r="G26" s="27"/>
      <c r="H26" s="25"/>
      <c r="I26" s="29"/>
      <c r="J26" s="28"/>
      <c r="K26" s="31"/>
      <c r="L26" s="29"/>
      <c r="M26" s="29"/>
      <c r="N26" s="103"/>
      <c r="O26" s="29">
        <f t="shared" si="0"/>
        <v>0</v>
      </c>
      <c r="P26" s="29" t="str">
        <f t="shared" si="1"/>
        <v/>
      </c>
      <c r="Q26" s="41"/>
    </row>
    <row r="27" ht="15" customHeight="1" spans="1:17">
      <c r="A27" s="25"/>
      <c r="B27" s="26"/>
      <c r="C27" s="26"/>
      <c r="D27" s="25"/>
      <c r="E27" s="117"/>
      <c r="F27" s="26"/>
      <c r="G27" s="27"/>
      <c r="H27" s="25"/>
      <c r="I27" s="29"/>
      <c r="J27" s="28"/>
      <c r="K27" s="31"/>
      <c r="L27" s="29"/>
      <c r="M27" s="29"/>
      <c r="N27" s="103"/>
      <c r="O27" s="29">
        <f t="shared" si="0"/>
        <v>0</v>
      </c>
      <c r="P27" s="29" t="str">
        <f t="shared" si="1"/>
        <v/>
      </c>
      <c r="Q27" s="41"/>
    </row>
    <row r="28" ht="15" customHeight="1" spans="1:17">
      <c r="A28" s="25"/>
      <c r="B28" s="26"/>
      <c r="C28" s="26"/>
      <c r="D28" s="25"/>
      <c r="E28" s="117"/>
      <c r="F28" s="26"/>
      <c r="G28" s="27"/>
      <c r="H28" s="25"/>
      <c r="I28" s="29"/>
      <c r="J28" s="28"/>
      <c r="K28" s="31"/>
      <c r="L28" s="29"/>
      <c r="M28" s="29"/>
      <c r="N28" s="103"/>
      <c r="O28" s="29">
        <f t="shared" si="0"/>
        <v>0</v>
      </c>
      <c r="P28" s="29" t="str">
        <f t="shared" si="1"/>
        <v/>
      </c>
      <c r="Q28" s="41"/>
    </row>
    <row r="29" s="14" customFormat="1" ht="15" customHeight="1" spans="1:17">
      <c r="A29" s="104" t="s">
        <v>361</v>
      </c>
      <c r="B29" s="105"/>
      <c r="C29" s="105"/>
      <c r="D29" s="22"/>
      <c r="E29" s="118"/>
      <c r="F29" s="104"/>
      <c r="G29" s="22"/>
      <c r="H29" s="22"/>
      <c r="I29" s="37">
        <f>SUM(I8:I28)</f>
        <v>0</v>
      </c>
      <c r="J29" s="35">
        <f>SUM(J8:J28)</f>
        <v>0</v>
      </c>
      <c r="K29" s="36">
        <f>SUM(K8:K28)</f>
        <v>0</v>
      </c>
      <c r="L29" s="37">
        <f>SUM(L8:L28)</f>
        <v>0</v>
      </c>
      <c r="M29" s="37">
        <f>SUM(M8:M28)</f>
        <v>0</v>
      </c>
      <c r="N29" s="106"/>
      <c r="O29" s="37">
        <f>SUM(O8:O28)</f>
        <v>0</v>
      </c>
      <c r="P29" s="37" t="str">
        <f t="shared" si="1"/>
        <v/>
      </c>
      <c r="Q29" s="42"/>
    </row>
    <row r="30" ht="15" customHeight="1" spans="1:17">
      <c r="A30" s="26" t="s">
        <v>403</v>
      </c>
      <c r="B30" s="26"/>
      <c r="C30" s="26"/>
      <c r="D30" s="25"/>
      <c r="E30" s="117"/>
      <c r="F30" s="41"/>
      <c r="G30" s="25"/>
      <c r="H30" s="25"/>
      <c r="I30" s="29"/>
      <c r="J30" s="28"/>
      <c r="K30" s="31"/>
      <c r="L30" s="29"/>
      <c r="M30" s="29"/>
      <c r="N30" s="103"/>
      <c r="O30" s="29">
        <v>0</v>
      </c>
      <c r="P30" s="29" t="str">
        <f t="shared" si="1"/>
        <v/>
      </c>
      <c r="Q30" s="41"/>
    </row>
    <row r="31" s="14" customFormat="1" ht="15" customHeight="1" spans="1:17">
      <c r="A31" s="104" t="s">
        <v>364</v>
      </c>
      <c r="B31" s="104"/>
      <c r="C31" s="104"/>
      <c r="D31" s="22"/>
      <c r="E31" s="119"/>
      <c r="F31" s="22"/>
      <c r="G31" s="22"/>
      <c r="H31" s="22"/>
      <c r="I31" s="37">
        <f>I29-I30</f>
        <v>0</v>
      </c>
      <c r="J31" s="35">
        <f>J29-J30</f>
        <v>0</v>
      </c>
      <c r="K31" s="36">
        <f>K29-K30</f>
        <v>0</v>
      </c>
      <c r="L31" s="37">
        <f>L29-L30</f>
        <v>0</v>
      </c>
      <c r="M31" s="37">
        <f>M29-M30</f>
        <v>0</v>
      </c>
      <c r="N31" s="106"/>
      <c r="O31" s="37">
        <f>O29-O30</f>
        <v>0</v>
      </c>
      <c r="P31" s="37" t="str">
        <f t="shared" si="1"/>
        <v/>
      </c>
      <c r="Q31" s="42"/>
    </row>
  </sheetData>
  <mergeCells count="18">
    <mergeCell ref="A2:Q2"/>
    <mergeCell ref="A3:Q3"/>
    <mergeCell ref="I6:J6"/>
    <mergeCell ref="K6:L6"/>
    <mergeCell ref="M6:O6"/>
    <mergeCell ref="A29:C29"/>
    <mergeCell ref="A30:C30"/>
    <mergeCell ref="A31:C31"/>
    <mergeCell ref="A6:A7"/>
    <mergeCell ref="B6:B7"/>
    <mergeCell ref="C6:C7"/>
    <mergeCell ref="D6:D7"/>
    <mergeCell ref="E6:E7"/>
    <mergeCell ref="F6:F7"/>
    <mergeCell ref="G6:G7"/>
    <mergeCell ref="H6:H7"/>
    <mergeCell ref="P6:P7"/>
    <mergeCell ref="Q6:Q7"/>
  </mergeCells>
  <hyperlinks>
    <hyperlink ref="A1" location="索引目录!D47" display="返回索引页"/>
    <hyperlink ref="B1" location="非流动资产评估汇总!B35" display="返回"/>
  </hyperlinks>
  <printOptions horizontalCentered="1"/>
  <pageMargins left="0.156944444444444" right="0.156944444444444" top="0.984027777777778" bottom="0.786805555555556" header="0.786805555555556" footer="0.393055555555556"/>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Q32"/>
  <sheetViews>
    <sheetView zoomScale="90" zoomScaleNormal="90" workbookViewId="0">
      <pane ySplit="7" topLeftCell="A20" activePane="bottomLeft" state="frozen"/>
      <selection/>
      <selection pane="bottomLeft" activeCell="J22" sqref="J22"/>
    </sheetView>
  </sheetViews>
  <sheetFormatPr defaultColWidth="9" defaultRowHeight="15.75" customHeight="1"/>
  <cols>
    <col min="1" max="1" width="5.125" style="15" customWidth="1"/>
    <col min="2" max="2" width="8.75" style="15" customWidth="1"/>
    <col min="3" max="3" width="12.375" style="15" customWidth="1"/>
    <col min="4" max="5" width="8.625" style="15" customWidth="1"/>
    <col min="6" max="7" width="5.75" style="15" customWidth="1"/>
    <col min="8" max="9" width="8.75" style="15" customWidth="1"/>
    <col min="10" max="10" width="9.75" style="15" hidden="1" customWidth="1" outlineLevel="1"/>
    <col min="11" max="11" width="9.25" style="15" hidden="1" customWidth="1" outlineLevel="1"/>
    <col min="12" max="12" width="11.25" style="15" customWidth="1" collapsed="1"/>
    <col min="13" max="13" width="11.25" style="15" customWidth="1"/>
    <col min="14" max="14" width="14.25" style="15" customWidth="1"/>
    <col min="15" max="15" width="6.875" style="15" customWidth="1"/>
    <col min="16" max="16" width="7.75" style="15" customWidth="1"/>
    <col min="17" max="17" width="6.75" style="15" customWidth="1"/>
    <col min="18" max="16384" width="9" style="15"/>
  </cols>
  <sheetData>
    <row r="1" s="85" customFormat="1" ht="11.25" spans="1:17">
      <c r="A1" s="90" t="s">
        <v>288</v>
      </c>
      <c r="B1" s="86" t="s">
        <v>289</v>
      </c>
      <c r="C1" s="87"/>
      <c r="D1" s="87"/>
      <c r="E1" s="87"/>
      <c r="F1" s="87"/>
      <c r="G1" s="87"/>
      <c r="H1" s="87"/>
      <c r="I1" s="87"/>
      <c r="J1" s="87"/>
      <c r="K1" s="87"/>
      <c r="L1" s="87"/>
      <c r="M1" s="87"/>
      <c r="N1" s="87"/>
      <c r="O1" s="87"/>
      <c r="P1" s="87"/>
      <c r="Q1" s="87"/>
    </row>
    <row r="2" s="12" customFormat="1" ht="30" customHeight="1" spans="1:17">
      <c r="A2" s="19" t="s">
        <v>1837</v>
      </c>
      <c r="B2" s="19"/>
      <c r="C2" s="19"/>
      <c r="D2" s="19"/>
      <c r="E2" s="19"/>
      <c r="F2" s="19"/>
      <c r="G2" s="19"/>
      <c r="H2" s="19"/>
      <c r="I2" s="19"/>
      <c r="J2" s="19"/>
      <c r="K2" s="19"/>
      <c r="L2" s="19"/>
      <c r="M2" s="19"/>
      <c r="N2" s="19"/>
      <c r="O2" s="19"/>
      <c r="P2" s="19"/>
      <c r="Q2" s="19"/>
    </row>
    <row r="3" ht="15" customHeight="1" spans="1:17">
      <c r="A3" s="20" t="str">
        <f>CONCATENATE(封面!D9,封面!F9,封面!G9,封面!H9,封面!I9,封面!J9,封面!K9)</f>
        <v>评估基准日：2024年9月30日</v>
      </c>
      <c r="B3" s="20"/>
      <c r="C3" s="20"/>
      <c r="D3" s="20"/>
      <c r="E3" s="20"/>
      <c r="F3" s="20"/>
      <c r="G3" s="20"/>
      <c r="H3" s="38"/>
      <c r="I3" s="38"/>
      <c r="J3" s="38"/>
      <c r="K3" s="38"/>
      <c r="L3" s="38"/>
      <c r="M3" s="38"/>
      <c r="N3" s="38"/>
      <c r="O3" s="38"/>
      <c r="P3" s="38"/>
      <c r="Q3" s="38"/>
    </row>
    <row r="4" ht="15" customHeight="1" spans="1:17">
      <c r="A4" s="20"/>
      <c r="B4" s="20"/>
      <c r="C4" s="20"/>
      <c r="D4" s="20"/>
      <c r="E4" s="20"/>
      <c r="F4" s="20"/>
      <c r="G4" s="20"/>
      <c r="H4" s="38"/>
      <c r="I4" s="38"/>
      <c r="J4" s="39"/>
      <c r="K4" s="38"/>
      <c r="L4" s="38"/>
      <c r="M4" s="38"/>
      <c r="N4" s="38"/>
      <c r="O4" s="38"/>
      <c r="P4" s="38"/>
      <c r="Q4" s="38" t="s">
        <v>1838</v>
      </c>
    </row>
    <row r="5" ht="15" customHeight="1" spans="1:17">
      <c r="A5" s="21" t="str">
        <f>封面!D7&amp;封面!F7</f>
        <v>被评估单位：杭州宏逸柳溪旅游发展有限公司</v>
      </c>
      <c r="Q5" s="40" t="s">
        <v>292</v>
      </c>
    </row>
    <row r="6" s="13" customFormat="1" ht="15" customHeight="1" spans="1:17">
      <c r="A6" s="22" t="s">
        <v>293</v>
      </c>
      <c r="B6" s="53" t="s">
        <v>1839</v>
      </c>
      <c r="C6" s="53" t="s">
        <v>1840</v>
      </c>
      <c r="D6" s="53" t="s">
        <v>420</v>
      </c>
      <c r="E6" s="53" t="s">
        <v>984</v>
      </c>
      <c r="F6" s="53" t="s">
        <v>421</v>
      </c>
      <c r="G6" s="53" t="s">
        <v>422</v>
      </c>
      <c r="H6" s="53" t="s">
        <v>1841</v>
      </c>
      <c r="I6" s="53" t="s">
        <v>360</v>
      </c>
      <c r="J6" s="22" t="s">
        <v>298</v>
      </c>
      <c r="K6" s="23"/>
      <c r="L6" s="112" t="s">
        <v>299</v>
      </c>
      <c r="M6" s="113"/>
      <c r="N6" s="57" t="s">
        <v>300</v>
      </c>
      <c r="O6" s="57" t="s">
        <v>301</v>
      </c>
      <c r="P6" s="53" t="s">
        <v>302</v>
      </c>
      <c r="Q6" s="53" t="s">
        <v>303</v>
      </c>
    </row>
    <row r="7" s="13" customFormat="1" ht="15" customHeight="1" spans="1:17">
      <c r="A7" s="22"/>
      <c r="B7" s="53"/>
      <c r="C7" s="22"/>
      <c r="D7" s="22"/>
      <c r="E7" s="22"/>
      <c r="F7" s="22"/>
      <c r="G7" s="22"/>
      <c r="H7" s="22"/>
      <c r="I7" s="22"/>
      <c r="J7" s="22" t="s">
        <v>895</v>
      </c>
      <c r="K7" s="23" t="s">
        <v>896</v>
      </c>
      <c r="L7" s="33" t="s">
        <v>895</v>
      </c>
      <c r="M7" s="22" t="s">
        <v>896</v>
      </c>
      <c r="N7" s="58"/>
      <c r="O7" s="58"/>
      <c r="P7" s="22"/>
      <c r="Q7" s="22"/>
    </row>
    <row r="8" ht="15" customHeight="1" spans="1:17">
      <c r="A8" s="25"/>
      <c r="B8" s="26"/>
      <c r="C8" s="26"/>
      <c r="D8" s="26"/>
      <c r="E8" s="26"/>
      <c r="F8" s="25"/>
      <c r="G8" s="25"/>
      <c r="H8" s="27"/>
      <c r="I8" s="27"/>
      <c r="J8" s="29"/>
      <c r="K8" s="28"/>
      <c r="L8" s="31"/>
      <c r="M8" s="29"/>
      <c r="N8" s="29"/>
      <c r="O8" s="29" t="str">
        <f>IF(OR(AND(M8=0,N8=0),N8=0),"",N8-M8)</f>
        <v/>
      </c>
      <c r="P8" s="29" t="str">
        <f>IF(ISERROR(O8/M8),"",O8/ABS(M8)*100)</f>
        <v/>
      </c>
      <c r="Q8" s="41"/>
    </row>
    <row r="9" ht="15" customHeight="1" spans="1:17">
      <c r="A9" s="25"/>
      <c r="B9" s="26"/>
      <c r="C9" s="26"/>
      <c r="D9" s="26"/>
      <c r="E9" s="26"/>
      <c r="F9" s="25"/>
      <c r="G9" s="25"/>
      <c r="H9" s="27"/>
      <c r="I9" s="27"/>
      <c r="J9" s="29"/>
      <c r="K9" s="28"/>
      <c r="L9" s="31"/>
      <c r="M9" s="29"/>
      <c r="N9" s="29"/>
      <c r="O9" s="29" t="str">
        <f t="shared" ref="O9:O32" si="0">IF(OR(AND(M9=0,N9=0),N9=0),"",N9-M9)</f>
        <v/>
      </c>
      <c r="P9" s="29" t="str">
        <f t="shared" ref="P9:P32" si="1">IF(ISERROR(O9/M9),"",O9/ABS(M9)*100)</f>
        <v/>
      </c>
      <c r="Q9" s="41"/>
    </row>
    <row r="10" ht="15" customHeight="1" spans="1:17">
      <c r="A10" s="25"/>
      <c r="B10" s="26"/>
      <c r="C10" s="26"/>
      <c r="D10" s="26"/>
      <c r="E10" s="26"/>
      <c r="F10" s="25"/>
      <c r="G10" s="25"/>
      <c r="H10" s="27"/>
      <c r="I10" s="27"/>
      <c r="J10" s="29"/>
      <c r="K10" s="28"/>
      <c r="L10" s="31"/>
      <c r="M10" s="29"/>
      <c r="N10" s="29"/>
      <c r="O10" s="29" t="str">
        <f t="shared" si="0"/>
        <v/>
      </c>
      <c r="P10" s="29" t="str">
        <f t="shared" si="1"/>
        <v/>
      </c>
      <c r="Q10" s="41"/>
    </row>
    <row r="11" ht="15" customHeight="1" spans="1:17">
      <c r="A11" s="25"/>
      <c r="B11" s="26"/>
      <c r="C11" s="26"/>
      <c r="D11" s="26"/>
      <c r="E11" s="26"/>
      <c r="F11" s="25"/>
      <c r="G11" s="25"/>
      <c r="H11" s="27"/>
      <c r="I11" s="27"/>
      <c r="J11" s="29"/>
      <c r="K11" s="28"/>
      <c r="L11" s="31"/>
      <c r="M11" s="29"/>
      <c r="N11" s="29"/>
      <c r="O11" s="29" t="str">
        <f t="shared" si="0"/>
        <v/>
      </c>
      <c r="P11" s="29" t="str">
        <f t="shared" si="1"/>
        <v/>
      </c>
      <c r="Q11" s="41"/>
    </row>
    <row r="12" ht="15" customHeight="1" spans="1:17">
      <c r="A12" s="25"/>
      <c r="B12" s="26"/>
      <c r="C12" s="26"/>
      <c r="D12" s="26"/>
      <c r="E12" s="26"/>
      <c r="F12" s="25"/>
      <c r="G12" s="25"/>
      <c r="H12" s="27"/>
      <c r="I12" s="27"/>
      <c r="J12" s="29"/>
      <c r="K12" s="28"/>
      <c r="L12" s="31"/>
      <c r="M12" s="29"/>
      <c r="N12" s="29"/>
      <c r="O12" s="29"/>
      <c r="P12" s="29"/>
      <c r="Q12" s="41"/>
    </row>
    <row r="13" ht="15" customHeight="1" spans="1:17">
      <c r="A13" s="25"/>
      <c r="B13" s="26"/>
      <c r="C13" s="26"/>
      <c r="D13" s="26"/>
      <c r="E13" s="26"/>
      <c r="F13" s="25"/>
      <c r="G13" s="25"/>
      <c r="H13" s="27"/>
      <c r="I13" s="27"/>
      <c r="J13" s="29"/>
      <c r="K13" s="28"/>
      <c r="L13" s="31"/>
      <c r="M13" s="29"/>
      <c r="N13" s="29"/>
      <c r="O13" s="29"/>
      <c r="P13" s="29"/>
      <c r="Q13" s="41"/>
    </row>
    <row r="14" ht="15" customHeight="1" spans="1:17">
      <c r="A14" s="25"/>
      <c r="B14" s="26"/>
      <c r="C14" s="26"/>
      <c r="D14" s="26"/>
      <c r="E14" s="26"/>
      <c r="F14" s="25"/>
      <c r="G14" s="25"/>
      <c r="H14" s="27"/>
      <c r="I14" s="27"/>
      <c r="J14" s="29"/>
      <c r="K14" s="28"/>
      <c r="L14" s="31"/>
      <c r="M14" s="29"/>
      <c r="N14" s="29"/>
      <c r="O14" s="29"/>
      <c r="P14" s="29"/>
      <c r="Q14" s="41"/>
    </row>
    <row r="15" ht="15" customHeight="1" spans="1:17">
      <c r="A15" s="25"/>
      <c r="B15" s="26"/>
      <c r="C15" s="26"/>
      <c r="D15" s="26"/>
      <c r="E15" s="26"/>
      <c r="F15" s="25"/>
      <c r="G15" s="25"/>
      <c r="H15" s="27"/>
      <c r="I15" s="27"/>
      <c r="J15" s="29"/>
      <c r="K15" s="28"/>
      <c r="L15" s="31"/>
      <c r="M15" s="29"/>
      <c r="N15" s="29"/>
      <c r="O15" s="29"/>
      <c r="P15" s="29"/>
      <c r="Q15" s="41"/>
    </row>
    <row r="16" ht="15" customHeight="1" spans="1:17">
      <c r="A16" s="25"/>
      <c r="B16" s="26"/>
      <c r="C16" s="26"/>
      <c r="D16" s="26"/>
      <c r="E16" s="26"/>
      <c r="F16" s="25"/>
      <c r="G16" s="25"/>
      <c r="H16" s="27"/>
      <c r="I16" s="27"/>
      <c r="J16" s="29"/>
      <c r="K16" s="28"/>
      <c r="L16" s="31"/>
      <c r="M16" s="29"/>
      <c r="N16" s="29"/>
      <c r="O16" s="29"/>
      <c r="P16" s="29"/>
      <c r="Q16" s="41"/>
    </row>
    <row r="17" ht="15" customHeight="1" spans="1:17">
      <c r="A17" s="25"/>
      <c r="B17" s="26"/>
      <c r="C17" s="26"/>
      <c r="D17" s="26"/>
      <c r="E17" s="26"/>
      <c r="F17" s="25"/>
      <c r="G17" s="25"/>
      <c r="H17" s="27"/>
      <c r="I17" s="27"/>
      <c r="J17" s="29"/>
      <c r="K17" s="28"/>
      <c r="L17" s="31"/>
      <c r="M17" s="29"/>
      <c r="N17" s="29"/>
      <c r="O17" s="29"/>
      <c r="P17" s="29"/>
      <c r="Q17" s="41"/>
    </row>
    <row r="18" ht="15" customHeight="1" spans="1:17">
      <c r="A18" s="25"/>
      <c r="B18" s="26"/>
      <c r="C18" s="26"/>
      <c r="D18" s="26"/>
      <c r="E18" s="26"/>
      <c r="F18" s="25"/>
      <c r="G18" s="25"/>
      <c r="H18" s="27"/>
      <c r="I18" s="27"/>
      <c r="J18" s="29"/>
      <c r="K18" s="28"/>
      <c r="L18" s="31"/>
      <c r="M18" s="29"/>
      <c r="N18" s="29"/>
      <c r="O18" s="29"/>
      <c r="P18" s="29"/>
      <c r="Q18" s="41"/>
    </row>
    <row r="19" ht="15" customHeight="1" spans="1:17">
      <c r="A19" s="25"/>
      <c r="B19" s="26"/>
      <c r="C19" s="26"/>
      <c r="D19" s="26"/>
      <c r="E19" s="26"/>
      <c r="F19" s="25"/>
      <c r="G19" s="25"/>
      <c r="H19" s="27"/>
      <c r="I19" s="27"/>
      <c r="J19" s="29"/>
      <c r="K19" s="28"/>
      <c r="L19" s="31"/>
      <c r="M19" s="29"/>
      <c r="N19" s="29"/>
      <c r="O19" s="29"/>
      <c r="P19" s="29"/>
      <c r="Q19" s="41"/>
    </row>
    <row r="20" ht="15" customHeight="1" spans="1:17">
      <c r="A20" s="25"/>
      <c r="B20" s="26"/>
      <c r="C20" s="26"/>
      <c r="D20" s="26"/>
      <c r="E20" s="26"/>
      <c r="F20" s="25"/>
      <c r="G20" s="25"/>
      <c r="H20" s="27"/>
      <c r="I20" s="27"/>
      <c r="J20" s="29"/>
      <c r="K20" s="28"/>
      <c r="L20" s="31"/>
      <c r="M20" s="29"/>
      <c r="N20" s="29"/>
      <c r="O20" s="29"/>
      <c r="P20" s="29"/>
      <c r="Q20" s="41"/>
    </row>
    <row r="21" ht="15" customHeight="1" spans="1:17">
      <c r="A21" s="25"/>
      <c r="B21" s="26"/>
      <c r="C21" s="26"/>
      <c r="D21" s="26"/>
      <c r="E21" s="26"/>
      <c r="F21" s="25"/>
      <c r="G21" s="25"/>
      <c r="H21" s="27"/>
      <c r="I21" s="27"/>
      <c r="J21" s="29"/>
      <c r="K21" s="28"/>
      <c r="L21" s="31"/>
      <c r="M21" s="29"/>
      <c r="N21" s="29"/>
      <c r="O21" s="29" t="str">
        <f t="shared" si="0"/>
        <v/>
      </c>
      <c r="P21" s="29" t="str">
        <f t="shared" si="1"/>
        <v/>
      </c>
      <c r="Q21" s="41"/>
    </row>
    <row r="22" ht="15" customHeight="1" spans="1:17">
      <c r="A22" s="25"/>
      <c r="B22" s="26"/>
      <c r="C22" s="26"/>
      <c r="D22" s="26"/>
      <c r="E22" s="26"/>
      <c r="F22" s="25"/>
      <c r="G22" s="25"/>
      <c r="H22" s="27"/>
      <c r="I22" s="27"/>
      <c r="J22" s="29"/>
      <c r="K22" s="28"/>
      <c r="L22" s="31"/>
      <c r="M22" s="29"/>
      <c r="N22" s="29"/>
      <c r="O22" s="29" t="str">
        <f t="shared" si="0"/>
        <v/>
      </c>
      <c r="P22" s="29" t="str">
        <f t="shared" si="1"/>
        <v/>
      </c>
      <c r="Q22" s="41"/>
    </row>
    <row r="23" ht="15" customHeight="1" spans="1:17">
      <c r="A23" s="25"/>
      <c r="B23" s="26"/>
      <c r="C23" s="26"/>
      <c r="D23" s="26"/>
      <c r="E23" s="26"/>
      <c r="F23" s="25"/>
      <c r="G23" s="25"/>
      <c r="H23" s="27"/>
      <c r="I23" s="27"/>
      <c r="J23" s="29"/>
      <c r="K23" s="28"/>
      <c r="L23" s="31"/>
      <c r="M23" s="29"/>
      <c r="N23" s="29"/>
      <c r="O23" s="29" t="str">
        <f t="shared" si="0"/>
        <v/>
      </c>
      <c r="P23" s="29" t="str">
        <f t="shared" si="1"/>
        <v/>
      </c>
      <c r="Q23" s="41"/>
    </row>
    <row r="24" ht="15" customHeight="1" spans="1:17">
      <c r="A24" s="25"/>
      <c r="B24" s="26"/>
      <c r="C24" s="26"/>
      <c r="D24" s="26"/>
      <c r="E24" s="26"/>
      <c r="F24" s="25"/>
      <c r="G24" s="25"/>
      <c r="H24" s="27"/>
      <c r="I24" s="27"/>
      <c r="J24" s="29"/>
      <c r="K24" s="28"/>
      <c r="L24" s="31"/>
      <c r="M24" s="29"/>
      <c r="N24" s="29"/>
      <c r="O24" s="29" t="str">
        <f t="shared" si="0"/>
        <v/>
      </c>
      <c r="P24" s="29" t="str">
        <f t="shared" si="1"/>
        <v/>
      </c>
      <c r="Q24" s="41"/>
    </row>
    <row r="25" ht="15" customHeight="1" spans="1:17">
      <c r="A25" s="25"/>
      <c r="B25" s="26"/>
      <c r="C25" s="26"/>
      <c r="D25" s="26"/>
      <c r="E25" s="26"/>
      <c r="F25" s="25"/>
      <c r="G25" s="25"/>
      <c r="H25" s="27"/>
      <c r="I25" s="27"/>
      <c r="J25" s="29"/>
      <c r="K25" s="28"/>
      <c r="L25" s="31"/>
      <c r="M25" s="29"/>
      <c r="N25" s="29"/>
      <c r="O25" s="29" t="str">
        <f t="shared" si="0"/>
        <v/>
      </c>
      <c r="P25" s="29" t="str">
        <f t="shared" si="1"/>
        <v/>
      </c>
      <c r="Q25" s="41"/>
    </row>
    <row r="26" ht="15" customHeight="1" spans="1:17">
      <c r="A26" s="25"/>
      <c r="B26" s="26"/>
      <c r="C26" s="26"/>
      <c r="D26" s="26"/>
      <c r="E26" s="26"/>
      <c r="F26" s="25"/>
      <c r="G26" s="25"/>
      <c r="H26" s="27"/>
      <c r="I26" s="27"/>
      <c r="J26" s="29"/>
      <c r="K26" s="28"/>
      <c r="L26" s="31"/>
      <c r="M26" s="29"/>
      <c r="N26" s="29"/>
      <c r="O26" s="29" t="str">
        <f t="shared" si="0"/>
        <v/>
      </c>
      <c r="P26" s="29" t="str">
        <f t="shared" si="1"/>
        <v/>
      </c>
      <c r="Q26" s="41"/>
    </row>
    <row r="27" ht="15" customHeight="1" spans="1:17">
      <c r="A27" s="25"/>
      <c r="B27" s="26"/>
      <c r="C27" s="26"/>
      <c r="D27" s="26"/>
      <c r="E27" s="26"/>
      <c r="F27" s="25"/>
      <c r="G27" s="25"/>
      <c r="H27" s="27"/>
      <c r="I27" s="27"/>
      <c r="J27" s="29"/>
      <c r="K27" s="28"/>
      <c r="L27" s="31"/>
      <c r="M27" s="29"/>
      <c r="N27" s="29"/>
      <c r="O27" s="29" t="str">
        <f t="shared" si="0"/>
        <v/>
      </c>
      <c r="P27" s="29" t="str">
        <f t="shared" si="1"/>
        <v/>
      </c>
      <c r="Q27" s="41"/>
    </row>
    <row r="28" ht="15" customHeight="1" spans="1:17">
      <c r="A28" s="25"/>
      <c r="B28" s="26"/>
      <c r="C28" s="26"/>
      <c r="D28" s="26"/>
      <c r="E28" s="26"/>
      <c r="F28" s="25"/>
      <c r="G28" s="25"/>
      <c r="H28" s="27"/>
      <c r="I28" s="27"/>
      <c r="J28" s="29"/>
      <c r="K28" s="28"/>
      <c r="L28" s="31"/>
      <c r="M28" s="29"/>
      <c r="N28" s="29"/>
      <c r="O28" s="29" t="str">
        <f t="shared" si="0"/>
        <v/>
      </c>
      <c r="P28" s="29" t="str">
        <f t="shared" si="1"/>
        <v/>
      </c>
      <c r="Q28" s="41"/>
    </row>
    <row r="29" ht="15" customHeight="1" spans="1:17">
      <c r="A29" s="25"/>
      <c r="B29" s="26"/>
      <c r="C29" s="26"/>
      <c r="D29" s="26"/>
      <c r="E29" s="26"/>
      <c r="F29" s="25"/>
      <c r="G29" s="25"/>
      <c r="H29" s="27"/>
      <c r="I29" s="27"/>
      <c r="J29" s="29"/>
      <c r="K29" s="28"/>
      <c r="L29" s="31"/>
      <c r="M29" s="29"/>
      <c r="N29" s="29"/>
      <c r="O29" s="29" t="str">
        <f t="shared" si="0"/>
        <v/>
      </c>
      <c r="P29" s="29" t="str">
        <f t="shared" si="1"/>
        <v/>
      </c>
      <c r="Q29" s="41"/>
    </row>
    <row r="30" s="14" customFormat="1" ht="15" customHeight="1" spans="1:17">
      <c r="A30" s="104" t="s">
        <v>361</v>
      </c>
      <c r="B30" s="105"/>
      <c r="C30" s="105"/>
      <c r="D30" s="22"/>
      <c r="E30" s="104"/>
      <c r="F30" s="22"/>
      <c r="G30" s="22"/>
      <c r="H30" s="88"/>
      <c r="I30" s="88"/>
      <c r="J30" s="37">
        <f>SUM(J8:J29)</f>
        <v>0</v>
      </c>
      <c r="K30" s="35">
        <f>SUM(K8:K29)</f>
        <v>0</v>
      </c>
      <c r="L30" s="36">
        <f>SUM(L8:L29)</f>
        <v>0</v>
      </c>
      <c r="M30" s="37">
        <f>SUM(M8:M29)</f>
        <v>0</v>
      </c>
      <c r="N30" s="37">
        <f>SUM(N8:N29)</f>
        <v>0</v>
      </c>
      <c r="O30" s="37" t="str">
        <f t="shared" si="0"/>
        <v/>
      </c>
      <c r="P30" s="37" t="str">
        <f t="shared" si="1"/>
        <v/>
      </c>
      <c r="Q30" s="42"/>
    </row>
    <row r="31" ht="15" customHeight="1" spans="1:17">
      <c r="A31" s="26" t="s">
        <v>403</v>
      </c>
      <c r="B31" s="26"/>
      <c r="C31" s="26"/>
      <c r="D31" s="25"/>
      <c r="E31" s="41"/>
      <c r="F31" s="25"/>
      <c r="G31" s="25"/>
      <c r="H31" s="102"/>
      <c r="I31" s="102"/>
      <c r="J31" s="29"/>
      <c r="K31" s="28"/>
      <c r="L31" s="31"/>
      <c r="M31" s="29"/>
      <c r="N31" s="29"/>
      <c r="O31" s="29" t="str">
        <f t="shared" si="0"/>
        <v/>
      </c>
      <c r="P31" s="29" t="str">
        <f t="shared" si="1"/>
        <v/>
      </c>
      <c r="Q31" s="41"/>
    </row>
    <row r="32" s="14" customFormat="1" ht="15" customHeight="1" spans="1:17">
      <c r="A32" s="104" t="s">
        <v>364</v>
      </c>
      <c r="B32" s="104"/>
      <c r="C32" s="104"/>
      <c r="D32" s="22"/>
      <c r="E32" s="22"/>
      <c r="F32" s="22"/>
      <c r="G32" s="22"/>
      <c r="H32" s="88"/>
      <c r="I32" s="88"/>
      <c r="J32" s="37">
        <f>J30-J31</f>
        <v>0</v>
      </c>
      <c r="K32" s="35">
        <f>K30-K31</f>
        <v>0</v>
      </c>
      <c r="L32" s="36">
        <f>L30-L31</f>
        <v>0</v>
      </c>
      <c r="M32" s="37">
        <f>M30-M31</f>
        <v>0</v>
      </c>
      <c r="N32" s="37">
        <f>N30-N31</f>
        <v>0</v>
      </c>
      <c r="O32" s="37" t="str">
        <f t="shared" si="0"/>
        <v/>
      </c>
      <c r="P32" s="37" t="str">
        <f t="shared" si="1"/>
        <v/>
      </c>
      <c r="Q32" s="42"/>
    </row>
  </sheetData>
  <mergeCells count="20">
    <mergeCell ref="A2:Q2"/>
    <mergeCell ref="A3:Q3"/>
    <mergeCell ref="J6:K6"/>
    <mergeCell ref="L6:M6"/>
    <mergeCell ref="A30:C30"/>
    <mergeCell ref="A31:C31"/>
    <mergeCell ref="A32:C32"/>
    <mergeCell ref="A6:A7"/>
    <mergeCell ref="B6:B7"/>
    <mergeCell ref="C6:C7"/>
    <mergeCell ref="D6:D7"/>
    <mergeCell ref="E6:E7"/>
    <mergeCell ref="F6:F7"/>
    <mergeCell ref="G6:G7"/>
    <mergeCell ref="H6:H7"/>
    <mergeCell ref="I6:I7"/>
    <mergeCell ref="N6:N7"/>
    <mergeCell ref="O6:O7"/>
    <mergeCell ref="P6:P7"/>
    <mergeCell ref="Q6:Q7"/>
  </mergeCells>
  <hyperlinks>
    <hyperlink ref="A1" location="索引目录!E38" display="返回索引页"/>
    <hyperlink ref="B1" location="固定资产汇总!B23"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tabColor theme="9" tint="0.399945066682943"/>
  </sheetPr>
  <dimension ref="A1:K36"/>
  <sheetViews>
    <sheetView zoomScale="90" zoomScaleNormal="90" workbookViewId="0">
      <pane xSplit="7" ySplit="8" topLeftCell="H9" activePane="bottomRight" state="frozen"/>
      <selection/>
      <selection pane="topRight"/>
      <selection pane="bottomLeft"/>
      <selection pane="bottomRight" activeCell="J28" sqref="J28"/>
    </sheetView>
  </sheetViews>
  <sheetFormatPr defaultColWidth="9" defaultRowHeight="15.75" customHeight="1"/>
  <cols>
    <col min="1" max="1" width="7.625" style="15" customWidth="1"/>
    <col min="2" max="2" width="34" style="15" customWidth="1"/>
    <col min="3" max="3" width="20.625" style="15" hidden="1" customWidth="1" outlineLevel="1"/>
    <col min="4" max="4" width="20.625" style="15" customWidth="1" collapsed="1"/>
    <col min="5" max="7" width="20.625" style="15" customWidth="1"/>
    <col min="8" max="16384" width="9" style="15"/>
  </cols>
  <sheetData>
    <row r="1" s="11" customFormat="1" ht="11.25" spans="1:7">
      <c r="A1" s="17" t="s">
        <v>268</v>
      </c>
      <c r="B1" s="17" t="s">
        <v>289</v>
      </c>
      <c r="C1" s="18"/>
      <c r="D1" s="18"/>
      <c r="E1" s="18"/>
      <c r="F1" s="18"/>
      <c r="G1" s="18"/>
    </row>
    <row r="2" s="12" customFormat="1" ht="30" customHeight="1" spans="1:7">
      <c r="A2" s="19" t="s">
        <v>1842</v>
      </c>
      <c r="B2" s="19"/>
      <c r="C2" s="19"/>
      <c r="D2" s="19"/>
      <c r="E2" s="19"/>
      <c r="F2" s="19"/>
      <c r="G2" s="19"/>
    </row>
    <row r="3" ht="15" customHeight="1" spans="1:7">
      <c r="A3" s="20" t="str">
        <f>CONCATENATE(封面!D9,封面!F9,封面!G9,封面!H9,封面!I9,封面!J9,封面!K9)</f>
        <v>评估基准日：2024年9月30日</v>
      </c>
      <c r="B3" s="20"/>
      <c r="C3" s="20"/>
      <c r="D3" s="20"/>
      <c r="E3" s="20"/>
      <c r="F3" s="20"/>
      <c r="G3" s="20"/>
    </row>
    <row r="4" ht="15" customHeight="1" spans="1:11">
      <c r="A4" s="20"/>
      <c r="B4" s="20"/>
      <c r="C4" s="20"/>
      <c r="D4" s="20"/>
      <c r="E4" s="20"/>
      <c r="F4" s="20"/>
      <c r="G4" s="40" t="s">
        <v>1843</v>
      </c>
      <c r="K4" s="40"/>
    </row>
    <row r="5" ht="15" customHeight="1" spans="1:7">
      <c r="A5" s="21" t="str">
        <f>封面!D7&amp;封面!F7</f>
        <v>被评估单位：杭州宏逸柳溪旅游发展有限公司</v>
      </c>
      <c r="G5" s="62" t="s">
        <v>165</v>
      </c>
    </row>
    <row r="6" s="13" customFormat="1" ht="15" customHeight="1" spans="1:7">
      <c r="A6" s="63" t="s">
        <v>272</v>
      </c>
      <c r="B6" s="63" t="s">
        <v>273</v>
      </c>
      <c r="C6" s="64" t="s">
        <v>274</v>
      </c>
      <c r="D6" s="63" t="s">
        <v>299</v>
      </c>
      <c r="E6" s="63" t="s">
        <v>276</v>
      </c>
      <c r="F6" s="65" t="s">
        <v>301</v>
      </c>
      <c r="G6" s="63" t="s">
        <v>315</v>
      </c>
    </row>
    <row r="7" ht="15" customHeight="1" outlineLevel="1" spans="1:7">
      <c r="A7" s="66" t="s">
        <v>1844</v>
      </c>
      <c r="B7" s="110" t="s">
        <v>1845</v>
      </c>
      <c r="C7" s="28">
        <f>'无形-土地使用权'!L29</f>
        <v>0</v>
      </c>
      <c r="D7" s="31">
        <f>'无形-土地使用权'!M29</f>
        <v>0</v>
      </c>
      <c r="E7" s="29">
        <f>'无形-土地使用权'!N29</f>
        <v>0</v>
      </c>
      <c r="F7" s="67" t="str">
        <f>IF(OR(AND(D7=0,E7=0),E7=0),"",E7-D7)</f>
        <v/>
      </c>
      <c r="G7" s="67" t="str">
        <f>IF(ISERROR(F7/D7),"",F7/ABS(D7)*100)</f>
        <v/>
      </c>
    </row>
    <row r="8" ht="15" customHeight="1" outlineLevel="1" spans="1:7">
      <c r="A8" s="66"/>
      <c r="B8" s="110" t="s">
        <v>403</v>
      </c>
      <c r="C8" s="28">
        <f>'无形-土地使用权'!L30</f>
        <v>0</v>
      </c>
      <c r="D8" s="31">
        <f>'无形-土地使用权'!M30</f>
        <v>0</v>
      </c>
      <c r="E8" s="29">
        <f>'无形-土地使用权'!N30</f>
        <v>0</v>
      </c>
      <c r="F8" s="29" t="str">
        <f t="shared" ref="F8:F34" si="0">IF(OR(AND(D8=0,E8=0),E8=0),"",E8-D8)</f>
        <v/>
      </c>
      <c r="G8" s="68" t="str">
        <f t="shared" ref="G8:G34" si="1">IF(ISERROR(F8/D8),"",F8/ABS(D8)*100)</f>
        <v/>
      </c>
    </row>
    <row r="9" ht="15" customHeight="1" spans="1:7">
      <c r="A9" s="66" t="s">
        <v>1844</v>
      </c>
      <c r="B9" s="110" t="s">
        <v>1846</v>
      </c>
      <c r="C9" s="28">
        <f>C7-C8</f>
        <v>0</v>
      </c>
      <c r="D9" s="31">
        <f t="shared" ref="D9:E9" si="2">D7-D8</f>
        <v>0</v>
      </c>
      <c r="E9" s="29">
        <f t="shared" si="2"/>
        <v>0</v>
      </c>
      <c r="F9" s="29" t="str">
        <f t="shared" si="0"/>
        <v/>
      </c>
      <c r="G9" s="68" t="str">
        <f t="shared" si="1"/>
        <v/>
      </c>
    </row>
    <row r="10" ht="15" customHeight="1" outlineLevel="1" spans="1:7">
      <c r="A10" s="66" t="s">
        <v>1847</v>
      </c>
      <c r="B10" s="110" t="s">
        <v>1848</v>
      </c>
      <c r="C10" s="28">
        <f>'无形-矿业权'!J29</f>
        <v>0</v>
      </c>
      <c r="D10" s="31">
        <f>'无形-矿业权'!K29</f>
        <v>0</v>
      </c>
      <c r="E10" s="29">
        <f>'无形-矿业权'!L29</f>
        <v>0</v>
      </c>
      <c r="F10" s="29" t="str">
        <f t="shared" si="0"/>
        <v/>
      </c>
      <c r="G10" s="68" t="str">
        <f t="shared" si="1"/>
        <v/>
      </c>
    </row>
    <row r="11" ht="15" customHeight="1" outlineLevel="1" spans="1:7">
      <c r="A11" s="66"/>
      <c r="B11" s="110" t="s">
        <v>403</v>
      </c>
      <c r="C11" s="28">
        <f>'无形-矿业权'!J30</f>
        <v>0</v>
      </c>
      <c r="D11" s="31">
        <f>'无形-矿业权'!K30</f>
        <v>0</v>
      </c>
      <c r="E11" s="29">
        <f>'无形-矿业权'!L30</f>
        <v>0</v>
      </c>
      <c r="F11" s="29" t="str">
        <f t="shared" si="0"/>
        <v/>
      </c>
      <c r="G11" s="68" t="str">
        <f t="shared" si="1"/>
        <v/>
      </c>
    </row>
    <row r="12" ht="15" customHeight="1" spans="1:7">
      <c r="A12" s="66" t="s">
        <v>1847</v>
      </c>
      <c r="B12" s="110" t="s">
        <v>1849</v>
      </c>
      <c r="C12" s="28">
        <f>C10-C11</f>
        <v>0</v>
      </c>
      <c r="D12" s="31">
        <f t="shared" ref="D12:E12" si="3">D10-D11</f>
        <v>0</v>
      </c>
      <c r="E12" s="29">
        <f t="shared" si="3"/>
        <v>0</v>
      </c>
      <c r="F12" s="29" t="str">
        <f t="shared" si="0"/>
        <v/>
      </c>
      <c r="G12" s="68" t="str">
        <f t="shared" si="1"/>
        <v/>
      </c>
    </row>
    <row r="13" ht="15" customHeight="1" outlineLevel="1" spans="1:7">
      <c r="A13" s="66" t="s">
        <v>1850</v>
      </c>
      <c r="B13" s="110" t="s">
        <v>1851</v>
      </c>
      <c r="C13" s="28">
        <f>'无形-海域使用权'!L29</f>
        <v>0</v>
      </c>
      <c r="D13" s="31">
        <f>'无形-海域使用权'!M29</f>
        <v>0</v>
      </c>
      <c r="E13" s="31">
        <f>'无形-海域使用权'!N29</f>
        <v>0</v>
      </c>
      <c r="F13" s="29" t="str">
        <f t="shared" si="0"/>
        <v/>
      </c>
      <c r="G13" s="68" t="str">
        <f t="shared" si="1"/>
        <v/>
      </c>
    </row>
    <row r="14" ht="15" customHeight="1" outlineLevel="1" spans="1:7">
      <c r="A14" s="66"/>
      <c r="B14" s="110" t="s">
        <v>403</v>
      </c>
      <c r="C14" s="28">
        <f>'无形-海域使用权'!L30</f>
        <v>0</v>
      </c>
      <c r="D14" s="31">
        <f>'无形-海域使用权'!M30</f>
        <v>0</v>
      </c>
      <c r="E14" s="31">
        <f>'无形-海域使用权'!N30</f>
        <v>0</v>
      </c>
      <c r="F14" s="29" t="str">
        <f t="shared" si="0"/>
        <v/>
      </c>
      <c r="G14" s="68" t="str">
        <f t="shared" si="1"/>
        <v/>
      </c>
    </row>
    <row r="15" ht="15" customHeight="1" spans="1:7">
      <c r="A15" s="66" t="s">
        <v>1850</v>
      </c>
      <c r="B15" s="110" t="s">
        <v>1852</v>
      </c>
      <c r="C15" s="28">
        <f>C13-C14</f>
        <v>0</v>
      </c>
      <c r="D15" s="31">
        <f>D13-D14</f>
        <v>0</v>
      </c>
      <c r="E15" s="29">
        <f>E13-E14</f>
        <v>0</v>
      </c>
      <c r="F15" s="29" t="str">
        <f t="shared" si="0"/>
        <v/>
      </c>
      <c r="G15" s="68" t="str">
        <f t="shared" si="1"/>
        <v/>
      </c>
    </row>
    <row r="16" ht="15" customHeight="1" outlineLevel="1" spans="1:7">
      <c r="A16" s="66" t="s">
        <v>1853</v>
      </c>
      <c r="B16" s="110" t="s">
        <v>1854</v>
      </c>
      <c r="C16" s="28">
        <f>'无形-其他'!F29</f>
        <v>0</v>
      </c>
      <c r="D16" s="31">
        <f>'无形-其他'!G29</f>
        <v>0</v>
      </c>
      <c r="E16" s="29">
        <f>'无形-其他'!I29</f>
        <v>0</v>
      </c>
      <c r="F16" s="29" t="str">
        <f t="shared" si="0"/>
        <v/>
      </c>
      <c r="G16" s="68" t="str">
        <f t="shared" si="1"/>
        <v/>
      </c>
    </row>
    <row r="17" ht="15" customHeight="1" outlineLevel="1" spans="1:7">
      <c r="A17" s="66"/>
      <c r="B17" s="110" t="s">
        <v>403</v>
      </c>
      <c r="C17" s="28">
        <f>'无形-其他'!F30</f>
        <v>0</v>
      </c>
      <c r="D17" s="31">
        <f>'无形-其他'!G30</f>
        <v>0</v>
      </c>
      <c r="E17" s="29">
        <f>'无形-其他'!I30</f>
        <v>0</v>
      </c>
      <c r="F17" s="29" t="str">
        <f t="shared" si="0"/>
        <v/>
      </c>
      <c r="G17" s="68" t="str">
        <f t="shared" si="1"/>
        <v/>
      </c>
    </row>
    <row r="18" ht="15" customHeight="1" spans="1:7">
      <c r="A18" s="66" t="s">
        <v>1853</v>
      </c>
      <c r="B18" s="110" t="s">
        <v>1855</v>
      </c>
      <c r="C18" s="28">
        <f>C16-C17</f>
        <v>0</v>
      </c>
      <c r="D18" s="31">
        <f t="shared" ref="D18:E18" si="4">D16-D17</f>
        <v>0</v>
      </c>
      <c r="E18" s="29">
        <f t="shared" si="4"/>
        <v>0</v>
      </c>
      <c r="F18" s="29" t="str">
        <f t="shared" si="0"/>
        <v/>
      </c>
      <c r="G18" s="68" t="str">
        <f t="shared" si="1"/>
        <v/>
      </c>
    </row>
    <row r="19" ht="15" customHeight="1" spans="1:7">
      <c r="A19" s="66"/>
      <c r="B19" s="111"/>
      <c r="C19" s="28"/>
      <c r="D19" s="31"/>
      <c r="E19" s="29"/>
      <c r="F19" s="67" t="str">
        <f t="shared" si="0"/>
        <v/>
      </c>
      <c r="G19" s="68" t="str">
        <f t="shared" si="1"/>
        <v/>
      </c>
    </row>
    <row r="20" ht="15" customHeight="1" spans="1:7">
      <c r="A20" s="66"/>
      <c r="B20" s="110"/>
      <c r="C20" s="28"/>
      <c r="D20" s="31"/>
      <c r="E20" s="29"/>
      <c r="F20" s="29" t="str">
        <f t="shared" si="0"/>
        <v/>
      </c>
      <c r="G20" s="68" t="str">
        <f t="shared" si="1"/>
        <v/>
      </c>
    </row>
    <row r="21" ht="15" customHeight="1" spans="1:7">
      <c r="A21" s="66"/>
      <c r="B21" s="110"/>
      <c r="C21" s="28"/>
      <c r="D21" s="31"/>
      <c r="E21" s="29"/>
      <c r="F21" s="29" t="str">
        <f t="shared" si="0"/>
        <v/>
      </c>
      <c r="G21" s="68" t="str">
        <f t="shared" si="1"/>
        <v/>
      </c>
    </row>
    <row r="22" ht="15" customHeight="1" spans="1:7">
      <c r="A22" s="66"/>
      <c r="B22" s="110"/>
      <c r="C22" s="28"/>
      <c r="D22" s="31"/>
      <c r="E22" s="29"/>
      <c r="F22" s="29" t="str">
        <f t="shared" si="0"/>
        <v/>
      </c>
      <c r="G22" s="68" t="str">
        <f t="shared" si="1"/>
        <v/>
      </c>
    </row>
    <row r="23" ht="15" customHeight="1" spans="1:7">
      <c r="A23" s="66"/>
      <c r="B23" s="110"/>
      <c r="C23" s="28"/>
      <c r="D23" s="31"/>
      <c r="E23" s="29"/>
      <c r="F23" s="29" t="str">
        <f t="shared" si="0"/>
        <v/>
      </c>
      <c r="G23" s="68" t="str">
        <f t="shared" si="1"/>
        <v/>
      </c>
    </row>
    <row r="24" ht="15" customHeight="1" spans="1:7">
      <c r="A24" s="66"/>
      <c r="B24" s="110"/>
      <c r="C24" s="28"/>
      <c r="D24" s="31"/>
      <c r="E24" s="29"/>
      <c r="F24" s="29" t="str">
        <f t="shared" si="0"/>
        <v/>
      </c>
      <c r="G24" s="68" t="str">
        <f t="shared" si="1"/>
        <v/>
      </c>
    </row>
    <row r="25" ht="15" customHeight="1" spans="1:7">
      <c r="A25" s="66"/>
      <c r="B25" s="110"/>
      <c r="C25" s="28"/>
      <c r="D25" s="31"/>
      <c r="E25" s="29"/>
      <c r="F25" s="29" t="str">
        <f t="shared" si="0"/>
        <v/>
      </c>
      <c r="G25" s="68" t="str">
        <f t="shared" si="1"/>
        <v/>
      </c>
    </row>
    <row r="26" ht="15" customHeight="1" spans="1:7">
      <c r="A26" s="66"/>
      <c r="B26" s="110"/>
      <c r="C26" s="28"/>
      <c r="D26" s="31"/>
      <c r="E26" s="29"/>
      <c r="F26" s="29" t="str">
        <f t="shared" si="0"/>
        <v/>
      </c>
      <c r="G26" s="68" t="str">
        <f t="shared" si="1"/>
        <v/>
      </c>
    </row>
    <row r="27" ht="15" customHeight="1" spans="1:7">
      <c r="A27" s="66"/>
      <c r="B27" s="110"/>
      <c r="C27" s="28"/>
      <c r="D27" s="31"/>
      <c r="E27" s="29"/>
      <c r="F27" s="29" t="str">
        <f t="shared" si="0"/>
        <v/>
      </c>
      <c r="G27" s="68" t="str">
        <f t="shared" si="1"/>
        <v/>
      </c>
    </row>
    <row r="28" ht="15" customHeight="1" spans="1:7">
      <c r="A28" s="66"/>
      <c r="B28" s="110"/>
      <c r="C28" s="28"/>
      <c r="D28" s="31"/>
      <c r="E28" s="29"/>
      <c r="F28" s="29" t="str">
        <f t="shared" si="0"/>
        <v/>
      </c>
      <c r="G28" s="68" t="str">
        <f t="shared" si="1"/>
        <v/>
      </c>
    </row>
    <row r="29" ht="15" customHeight="1" spans="1:7">
      <c r="A29" s="66"/>
      <c r="B29" s="110"/>
      <c r="C29" s="28"/>
      <c r="D29" s="31"/>
      <c r="E29" s="29"/>
      <c r="F29" s="29" t="str">
        <f t="shared" si="0"/>
        <v/>
      </c>
      <c r="G29" s="68" t="str">
        <f t="shared" si="1"/>
        <v/>
      </c>
    </row>
    <row r="30" ht="15" customHeight="1" spans="1:7">
      <c r="A30" s="66"/>
      <c r="B30" s="110"/>
      <c r="C30" s="28"/>
      <c r="D30" s="31"/>
      <c r="E30" s="29"/>
      <c r="F30" s="29" t="str">
        <f t="shared" si="0"/>
        <v/>
      </c>
      <c r="G30" s="68" t="str">
        <f t="shared" si="1"/>
        <v/>
      </c>
    </row>
    <row r="31" ht="15" customHeight="1" spans="1:7">
      <c r="A31" s="66"/>
      <c r="B31" s="110"/>
      <c r="C31" s="28"/>
      <c r="D31" s="31"/>
      <c r="E31" s="29"/>
      <c r="F31" s="29" t="str">
        <f t="shared" si="0"/>
        <v/>
      </c>
      <c r="G31" s="68" t="str">
        <f t="shared" si="1"/>
        <v/>
      </c>
    </row>
    <row r="32" s="14" customFormat="1" ht="15" customHeight="1" spans="1:7">
      <c r="A32" s="63" t="s">
        <v>1856</v>
      </c>
      <c r="B32" s="83" t="s">
        <v>1857</v>
      </c>
      <c r="C32" s="35">
        <f t="shared" ref="C32:E33" si="5">SUM(C7,C10,C13,C16)</f>
        <v>0</v>
      </c>
      <c r="D32" s="36">
        <f>SUM(D7,D10,D13,D16,D19)</f>
        <v>0</v>
      </c>
      <c r="E32" s="36">
        <f>SUM(E7,E10,E13,E16,E19)</f>
        <v>0</v>
      </c>
      <c r="F32" s="37" t="str">
        <f t="shared" si="0"/>
        <v/>
      </c>
      <c r="G32" s="70" t="str">
        <f t="shared" si="1"/>
        <v/>
      </c>
    </row>
    <row r="33" ht="15" customHeight="1" spans="1:7">
      <c r="A33" s="66" t="s">
        <v>1856</v>
      </c>
      <c r="B33" s="110" t="s">
        <v>403</v>
      </c>
      <c r="C33" s="28">
        <f t="shared" si="5"/>
        <v>0</v>
      </c>
      <c r="D33" s="31">
        <f t="shared" si="5"/>
        <v>0</v>
      </c>
      <c r="E33" s="31">
        <f t="shared" si="5"/>
        <v>0</v>
      </c>
      <c r="F33" s="29" t="str">
        <f t="shared" si="0"/>
        <v/>
      </c>
      <c r="G33" s="68" t="str">
        <f t="shared" si="1"/>
        <v/>
      </c>
    </row>
    <row r="34" s="14" customFormat="1" ht="15" customHeight="1" spans="1:7">
      <c r="A34" s="63" t="s">
        <v>1856</v>
      </c>
      <c r="B34" s="83" t="s">
        <v>1858</v>
      </c>
      <c r="C34" s="35">
        <f>C32-C33</f>
        <v>0</v>
      </c>
      <c r="D34" s="36">
        <f>D32-D33</f>
        <v>0</v>
      </c>
      <c r="E34" s="37">
        <f>E32-E33</f>
        <v>0</v>
      </c>
      <c r="F34" s="37" t="str">
        <f t="shared" si="0"/>
        <v/>
      </c>
      <c r="G34" s="70" t="str">
        <f t="shared" si="1"/>
        <v/>
      </c>
    </row>
    <row r="35" ht="15" customHeight="1" spans="1:7">
      <c r="A35" s="15" t="str">
        <f>CONCATENATE(封面!$D$11,封面!$G$11)</f>
        <v>被评估单位填表人：何焕苗</v>
      </c>
      <c r="E35" s="15" t="str">
        <f>"评估人员："&amp;封面!$G$28</f>
        <v>评估人员：</v>
      </c>
      <c r="G35" s="71" t="s">
        <v>287</v>
      </c>
    </row>
    <row r="36" ht="15" customHeight="1" spans="1:1">
      <c r="A36" s="15" t="str">
        <f>CONCATENATE(封面!$D$13,封面!$F$13,封面!$G$13,封面!$H$13,封面!$I$13,封面!$J$13,封面!$K$13)</f>
        <v>填表日期：2024年9月30日</v>
      </c>
    </row>
  </sheetData>
  <mergeCells count="2">
    <mergeCell ref="A2:G2"/>
    <mergeCell ref="A3:G3"/>
  </mergeCells>
  <hyperlinks>
    <hyperlink ref="A1" location="索引目录!C48" display="返回索引页"/>
    <hyperlink ref="B7" location="'无形-土地使用权'!A1" display="无形资产-土地使用权余额"/>
    <hyperlink ref="B1" location="非流动资产评估汇总!B38" display="返回"/>
    <hyperlink ref="B16" location="'无形-其他'!B1" display="无形资产-其他无形资产余额"/>
    <hyperlink ref="B10" location="'无形-矿业权'!B1" display="无形资产-矿业权余额"/>
    <hyperlink ref="B9" location="'无形-土地使用权'!A1" display="无形资产-土地使用权"/>
    <hyperlink ref="B12" location="'无形-矿业权'!B1" display="无形资产-矿业权"/>
    <hyperlink ref="B18" location="'无形-其他'!B1" display="无形资产-其他无形资产"/>
    <hyperlink ref="B13" location="'无形-海域使用权'!A1" display="无形资产-海域使用权余额"/>
    <hyperlink ref="B15" location="'无形-海域使用权'!A1" display="无形资产-海域使用权"/>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R31"/>
  <sheetViews>
    <sheetView zoomScale="90" zoomScaleNormal="90" workbookViewId="0">
      <pane ySplit="6" topLeftCell="A16" activePane="bottomLeft" state="frozen"/>
      <selection/>
      <selection pane="bottomLeft" activeCell="J22" sqref="J22"/>
    </sheetView>
  </sheetViews>
  <sheetFormatPr defaultColWidth="9" defaultRowHeight="15.75" customHeight="1"/>
  <cols>
    <col min="1" max="1" width="6.125" style="15" customWidth="1"/>
    <col min="2" max="2" width="12.25" style="15" customWidth="1"/>
    <col min="3" max="3" width="9.625" style="15" customWidth="1"/>
    <col min="4" max="4" width="10.5" style="15" customWidth="1"/>
    <col min="5" max="5" width="8.25" style="15" customWidth="1"/>
    <col min="6" max="7" width="5.25" style="15" customWidth="1"/>
    <col min="8" max="9" width="5.125" style="15" customWidth="1"/>
    <col min="10" max="10" width="8" style="15" customWidth="1"/>
    <col min="11" max="11" width="11.125" style="15" customWidth="1"/>
    <col min="12" max="12" width="13" style="15" hidden="1" customWidth="1" outlineLevel="1"/>
    <col min="13" max="13" width="11.5" style="15" customWidth="1" collapsed="1"/>
    <col min="14" max="14" width="11.25" style="15" customWidth="1"/>
    <col min="15" max="15" width="9.125" style="15" customWidth="1"/>
    <col min="16" max="16" width="5.625" style="15" customWidth="1"/>
    <col min="17" max="17" width="7.625" style="15" customWidth="1"/>
    <col min="18" max="18" width="13.125" style="15" hidden="1" customWidth="1" outlineLevel="1"/>
    <col min="19" max="19" width="9" style="15" collapsed="1"/>
    <col min="20" max="16384" width="9" style="15"/>
  </cols>
  <sheetData>
    <row r="1" s="85" customFormat="1" ht="11.25" spans="1:17">
      <c r="A1" s="86" t="s">
        <v>268</v>
      </c>
      <c r="B1" s="86" t="s">
        <v>289</v>
      </c>
      <c r="C1" s="87"/>
      <c r="D1" s="87"/>
      <c r="E1" s="87"/>
      <c r="F1" s="87"/>
      <c r="G1" s="87"/>
      <c r="H1" s="87"/>
      <c r="I1" s="87"/>
      <c r="J1" s="87"/>
      <c r="K1" s="87"/>
      <c r="L1" s="87"/>
      <c r="M1" s="87"/>
      <c r="N1" s="87"/>
      <c r="O1" s="87"/>
      <c r="P1" s="87"/>
      <c r="Q1" s="87"/>
    </row>
    <row r="2" s="12" customFormat="1" ht="30" customHeight="1" spans="1:17">
      <c r="A2" s="19" t="s">
        <v>1859</v>
      </c>
      <c r="B2" s="19"/>
      <c r="C2" s="19"/>
      <c r="D2" s="19"/>
      <c r="E2" s="19"/>
      <c r="F2" s="19"/>
      <c r="G2" s="19"/>
      <c r="H2" s="19"/>
      <c r="I2" s="19"/>
      <c r="J2" s="19"/>
      <c r="K2" s="19"/>
      <c r="L2" s="19"/>
      <c r="M2" s="19"/>
      <c r="N2" s="19"/>
      <c r="O2" s="19"/>
      <c r="P2" s="19"/>
      <c r="Q2" s="19"/>
    </row>
    <row r="3" ht="15" customHeight="1" spans="1:17">
      <c r="A3" s="20" t="str">
        <f>CONCATENATE(封面!D9,封面!F9,封面!G9,封面!H9,封面!I9,封面!J9,封面!K9)</f>
        <v>评估基准日：2024年9月30日</v>
      </c>
      <c r="B3" s="20"/>
      <c r="C3" s="20"/>
      <c r="D3" s="20"/>
      <c r="E3" s="20"/>
      <c r="F3" s="20"/>
      <c r="G3" s="20"/>
      <c r="H3" s="20"/>
      <c r="I3" s="20"/>
      <c r="J3" s="38"/>
      <c r="K3" s="38"/>
      <c r="L3" s="38"/>
      <c r="M3" s="38"/>
      <c r="N3" s="38"/>
      <c r="O3" s="38"/>
      <c r="P3" s="38"/>
      <c r="Q3" s="38"/>
    </row>
    <row r="4" ht="15" customHeight="1" spans="1:17">
      <c r="A4" s="20"/>
      <c r="B4" s="20"/>
      <c r="C4" s="20"/>
      <c r="D4" s="20"/>
      <c r="E4" s="20"/>
      <c r="F4" s="20"/>
      <c r="G4" s="20"/>
      <c r="H4" s="20"/>
      <c r="I4" s="20"/>
      <c r="J4" s="38"/>
      <c r="K4" s="39"/>
      <c r="L4" s="38"/>
      <c r="M4" s="38"/>
      <c r="N4" s="38"/>
      <c r="O4" s="38"/>
      <c r="P4" s="38"/>
      <c r="Q4" s="40" t="s">
        <v>1860</v>
      </c>
    </row>
    <row r="5" ht="15" customHeight="1" spans="1:17">
      <c r="A5" s="21" t="str">
        <f>封面!D7&amp;封面!F7</f>
        <v>被评估单位：杭州宏逸柳溪旅游发展有限公司</v>
      </c>
      <c r="Q5" s="40" t="s">
        <v>292</v>
      </c>
    </row>
    <row r="6" s="91" customFormat="1" ht="24.75" spans="1:18">
      <c r="A6" s="53" t="s">
        <v>293</v>
      </c>
      <c r="B6" s="53" t="s">
        <v>903</v>
      </c>
      <c r="C6" s="107" t="s">
        <v>904</v>
      </c>
      <c r="D6" s="53" t="s">
        <v>906</v>
      </c>
      <c r="E6" s="53" t="s">
        <v>907</v>
      </c>
      <c r="F6" s="53" t="s">
        <v>908</v>
      </c>
      <c r="G6" s="53" t="s">
        <v>909</v>
      </c>
      <c r="H6" s="53" t="s">
        <v>910</v>
      </c>
      <c r="I6" s="53" t="s">
        <v>911</v>
      </c>
      <c r="J6" s="53" t="s">
        <v>912</v>
      </c>
      <c r="K6" s="53" t="s">
        <v>804</v>
      </c>
      <c r="L6" s="93" t="s">
        <v>298</v>
      </c>
      <c r="M6" s="24" t="s">
        <v>299</v>
      </c>
      <c r="N6" s="53" t="s">
        <v>300</v>
      </c>
      <c r="O6" s="53" t="s">
        <v>301</v>
      </c>
      <c r="P6" s="53" t="s">
        <v>302</v>
      </c>
      <c r="Q6" s="53" t="s">
        <v>303</v>
      </c>
      <c r="R6" s="22" t="s">
        <v>894</v>
      </c>
    </row>
    <row r="7" ht="15" customHeight="1" spans="1:18">
      <c r="A7" s="25"/>
      <c r="B7" s="104"/>
      <c r="C7" s="108"/>
      <c r="D7" s="26"/>
      <c r="E7" s="27"/>
      <c r="F7" s="25"/>
      <c r="G7" s="25"/>
      <c r="H7" s="25"/>
      <c r="I7" s="25"/>
      <c r="J7" s="29"/>
      <c r="K7" s="29"/>
      <c r="L7" s="28"/>
      <c r="M7" s="31"/>
      <c r="N7" s="29"/>
      <c r="O7" s="67" t="str">
        <f>IF(OR(AND(M7=0,N7=0),N7=0),"",N7-M7)</f>
        <v/>
      </c>
      <c r="P7" s="67" t="str">
        <f>IF(ISERROR(O7/M7),"",O7/ABS(M7)*100)</f>
        <v/>
      </c>
      <c r="Q7" s="41"/>
      <c r="R7" s="41"/>
    </row>
    <row r="8" ht="15" customHeight="1" spans="1:18">
      <c r="A8" s="25"/>
      <c r="B8" s="26"/>
      <c r="C8" s="108"/>
      <c r="D8" s="26"/>
      <c r="E8" s="27"/>
      <c r="F8" s="25"/>
      <c r="G8" s="25"/>
      <c r="H8" s="25"/>
      <c r="I8" s="25"/>
      <c r="J8" s="29"/>
      <c r="K8" s="29"/>
      <c r="L8" s="28"/>
      <c r="M8" s="31"/>
      <c r="N8" s="29"/>
      <c r="O8" s="29" t="str">
        <f t="shared" ref="O8:O31" si="0">IF(OR(AND(M8=0,N8=0),N8=0),"",N8-M8)</f>
        <v/>
      </c>
      <c r="P8" s="29" t="str">
        <f t="shared" ref="P8:P31" si="1">IF(ISERROR(O8/M8),"",O8/ABS(M8)*100)</f>
        <v/>
      </c>
      <c r="Q8" s="41"/>
      <c r="R8" s="41"/>
    </row>
    <row r="9" ht="15" customHeight="1" spans="1:18">
      <c r="A9" s="25"/>
      <c r="B9" s="26"/>
      <c r="C9" s="108"/>
      <c r="D9" s="26"/>
      <c r="E9" s="27"/>
      <c r="F9" s="25"/>
      <c r="G9" s="25"/>
      <c r="H9" s="25"/>
      <c r="I9" s="25"/>
      <c r="J9" s="29"/>
      <c r="K9" s="29"/>
      <c r="L9" s="28"/>
      <c r="M9" s="31"/>
      <c r="N9" s="29"/>
      <c r="O9" s="29" t="str">
        <f t="shared" si="0"/>
        <v/>
      </c>
      <c r="P9" s="29" t="str">
        <f t="shared" si="1"/>
        <v/>
      </c>
      <c r="Q9" s="41"/>
      <c r="R9" s="41"/>
    </row>
    <row r="10" ht="15" customHeight="1" spans="1:18">
      <c r="A10" s="25"/>
      <c r="B10" s="26"/>
      <c r="C10" s="108"/>
      <c r="D10" s="26"/>
      <c r="E10" s="27"/>
      <c r="F10" s="25"/>
      <c r="G10" s="25"/>
      <c r="H10" s="25"/>
      <c r="I10" s="25"/>
      <c r="J10" s="29"/>
      <c r="K10" s="29"/>
      <c r="L10" s="28"/>
      <c r="M10" s="31"/>
      <c r="N10" s="29"/>
      <c r="O10" s="29" t="str">
        <f t="shared" si="0"/>
        <v/>
      </c>
      <c r="P10" s="29" t="str">
        <f t="shared" si="1"/>
        <v/>
      </c>
      <c r="Q10" s="41"/>
      <c r="R10" s="41"/>
    </row>
    <row r="11" ht="15" customHeight="1" spans="1:18">
      <c r="A11" s="25"/>
      <c r="B11" s="26"/>
      <c r="C11" s="108"/>
      <c r="D11" s="26"/>
      <c r="E11" s="27"/>
      <c r="F11" s="25"/>
      <c r="G11" s="25"/>
      <c r="H11" s="25"/>
      <c r="I11" s="25"/>
      <c r="J11" s="29"/>
      <c r="K11" s="29"/>
      <c r="L11" s="28"/>
      <c r="M11" s="31"/>
      <c r="N11" s="29"/>
      <c r="O11" s="29" t="str">
        <f t="shared" si="0"/>
        <v/>
      </c>
      <c r="P11" s="29" t="str">
        <f t="shared" si="1"/>
        <v/>
      </c>
      <c r="Q11" s="41"/>
      <c r="R11" s="41"/>
    </row>
    <row r="12" ht="15" customHeight="1" spans="1:18">
      <c r="A12" s="25"/>
      <c r="B12" s="26"/>
      <c r="C12" s="108"/>
      <c r="D12" s="26"/>
      <c r="E12" s="27"/>
      <c r="F12" s="25"/>
      <c r="G12" s="25"/>
      <c r="H12" s="25"/>
      <c r="I12" s="25"/>
      <c r="J12" s="29"/>
      <c r="K12" s="29"/>
      <c r="L12" s="28"/>
      <c r="M12" s="31"/>
      <c r="N12" s="29"/>
      <c r="O12" s="29" t="str">
        <f t="shared" si="0"/>
        <v/>
      </c>
      <c r="P12" s="29" t="str">
        <f t="shared" si="1"/>
        <v/>
      </c>
      <c r="Q12" s="41"/>
      <c r="R12" s="41"/>
    </row>
    <row r="13" ht="15" customHeight="1" spans="1:18">
      <c r="A13" s="25"/>
      <c r="B13" s="26"/>
      <c r="C13" s="108"/>
      <c r="D13" s="26"/>
      <c r="E13" s="27"/>
      <c r="F13" s="25"/>
      <c r="G13" s="25"/>
      <c r="H13" s="25"/>
      <c r="I13" s="25"/>
      <c r="J13" s="29"/>
      <c r="K13" s="29"/>
      <c r="L13" s="28"/>
      <c r="M13" s="31"/>
      <c r="N13" s="29"/>
      <c r="O13" s="29" t="str">
        <f t="shared" si="0"/>
        <v/>
      </c>
      <c r="P13" s="29" t="str">
        <f t="shared" si="1"/>
        <v/>
      </c>
      <c r="Q13" s="41"/>
      <c r="R13" s="41"/>
    </row>
    <row r="14" ht="15" customHeight="1" spans="1:18">
      <c r="A14" s="25"/>
      <c r="B14" s="26"/>
      <c r="C14" s="108"/>
      <c r="D14" s="26"/>
      <c r="E14" s="27"/>
      <c r="F14" s="25"/>
      <c r="G14" s="25"/>
      <c r="H14" s="25"/>
      <c r="I14" s="25"/>
      <c r="J14" s="29"/>
      <c r="K14" s="29"/>
      <c r="L14" s="28"/>
      <c r="M14" s="31"/>
      <c r="N14" s="29"/>
      <c r="O14" s="29" t="str">
        <f t="shared" si="0"/>
        <v/>
      </c>
      <c r="P14" s="29" t="str">
        <f t="shared" si="1"/>
        <v/>
      </c>
      <c r="Q14" s="41"/>
      <c r="R14" s="41"/>
    </row>
    <row r="15" ht="15" customHeight="1" spans="1:18">
      <c r="A15" s="25"/>
      <c r="B15" s="26"/>
      <c r="C15" s="108"/>
      <c r="D15" s="26"/>
      <c r="E15" s="27"/>
      <c r="F15" s="25"/>
      <c r="G15" s="25"/>
      <c r="H15" s="25"/>
      <c r="I15" s="25"/>
      <c r="J15" s="29"/>
      <c r="K15" s="29"/>
      <c r="L15" s="28"/>
      <c r="M15" s="31"/>
      <c r="N15" s="29"/>
      <c r="O15" s="29" t="str">
        <f t="shared" si="0"/>
        <v/>
      </c>
      <c r="P15" s="29" t="str">
        <f t="shared" si="1"/>
        <v/>
      </c>
      <c r="Q15" s="41"/>
      <c r="R15" s="41"/>
    </row>
    <row r="16" ht="15" customHeight="1" spans="1:18">
      <c r="A16" s="25"/>
      <c r="B16" s="26"/>
      <c r="C16" s="108"/>
      <c r="D16" s="26"/>
      <c r="E16" s="27"/>
      <c r="F16" s="25"/>
      <c r="G16" s="25"/>
      <c r="H16" s="25"/>
      <c r="I16" s="25"/>
      <c r="J16" s="29"/>
      <c r="K16" s="29"/>
      <c r="L16" s="28"/>
      <c r="M16" s="31"/>
      <c r="N16" s="29"/>
      <c r="O16" s="29" t="str">
        <f t="shared" si="0"/>
        <v/>
      </c>
      <c r="P16" s="29" t="str">
        <f t="shared" si="1"/>
        <v/>
      </c>
      <c r="Q16" s="41"/>
      <c r="R16" s="41"/>
    </row>
    <row r="17" ht="15" customHeight="1" spans="1:18">
      <c r="A17" s="25"/>
      <c r="B17" s="26"/>
      <c r="C17" s="108"/>
      <c r="D17" s="26"/>
      <c r="E17" s="27"/>
      <c r="F17" s="25"/>
      <c r="G17" s="25"/>
      <c r="H17" s="25"/>
      <c r="I17" s="25"/>
      <c r="J17" s="29"/>
      <c r="K17" s="29"/>
      <c r="L17" s="28"/>
      <c r="M17" s="31"/>
      <c r="N17" s="29"/>
      <c r="O17" s="29" t="str">
        <f t="shared" si="0"/>
        <v/>
      </c>
      <c r="P17" s="29" t="str">
        <f t="shared" si="1"/>
        <v/>
      </c>
      <c r="Q17" s="41"/>
      <c r="R17" s="41"/>
    </row>
    <row r="18" ht="15" customHeight="1" spans="1:18">
      <c r="A18" s="25"/>
      <c r="B18" s="26"/>
      <c r="C18" s="108"/>
      <c r="D18" s="26"/>
      <c r="E18" s="27"/>
      <c r="F18" s="25"/>
      <c r="G18" s="25"/>
      <c r="H18" s="25"/>
      <c r="I18" s="25"/>
      <c r="J18" s="29"/>
      <c r="K18" s="29"/>
      <c r="L18" s="28"/>
      <c r="M18" s="31"/>
      <c r="N18" s="29"/>
      <c r="O18" s="29" t="str">
        <f t="shared" si="0"/>
        <v/>
      </c>
      <c r="P18" s="29" t="str">
        <f t="shared" si="1"/>
        <v/>
      </c>
      <c r="Q18" s="41"/>
      <c r="R18" s="41"/>
    </row>
    <row r="19" ht="15" customHeight="1" spans="1:18">
      <c r="A19" s="25"/>
      <c r="B19" s="26"/>
      <c r="C19" s="108"/>
      <c r="D19" s="26"/>
      <c r="E19" s="27"/>
      <c r="F19" s="25"/>
      <c r="G19" s="25"/>
      <c r="H19" s="25"/>
      <c r="I19" s="25"/>
      <c r="J19" s="29"/>
      <c r="K19" s="29"/>
      <c r="L19" s="28"/>
      <c r="M19" s="31"/>
      <c r="N19" s="29"/>
      <c r="O19" s="29" t="str">
        <f t="shared" si="0"/>
        <v/>
      </c>
      <c r="P19" s="29" t="str">
        <f t="shared" si="1"/>
        <v/>
      </c>
      <c r="Q19" s="41"/>
      <c r="R19" s="41"/>
    </row>
    <row r="20" ht="15" customHeight="1" spans="1:18">
      <c r="A20" s="25"/>
      <c r="B20" s="26"/>
      <c r="C20" s="108"/>
      <c r="D20" s="26"/>
      <c r="E20" s="27"/>
      <c r="F20" s="25"/>
      <c r="G20" s="25"/>
      <c r="H20" s="25"/>
      <c r="I20" s="25"/>
      <c r="J20" s="29"/>
      <c r="K20" s="29"/>
      <c r="L20" s="28"/>
      <c r="M20" s="31"/>
      <c r="N20" s="29"/>
      <c r="O20" s="29" t="str">
        <f t="shared" si="0"/>
        <v/>
      </c>
      <c r="P20" s="29" t="str">
        <f t="shared" si="1"/>
        <v/>
      </c>
      <c r="Q20" s="41"/>
      <c r="R20" s="41"/>
    </row>
    <row r="21" ht="15" customHeight="1" spans="1:18">
      <c r="A21" s="25"/>
      <c r="B21" s="26"/>
      <c r="C21" s="108"/>
      <c r="D21" s="26"/>
      <c r="E21" s="27"/>
      <c r="F21" s="25"/>
      <c r="G21" s="25"/>
      <c r="H21" s="25"/>
      <c r="I21" s="25"/>
      <c r="J21" s="29"/>
      <c r="K21" s="29"/>
      <c r="L21" s="28"/>
      <c r="M21" s="31"/>
      <c r="N21" s="29"/>
      <c r="O21" s="29" t="str">
        <f t="shared" si="0"/>
        <v/>
      </c>
      <c r="P21" s="29" t="str">
        <f t="shared" si="1"/>
        <v/>
      </c>
      <c r="Q21" s="41"/>
      <c r="R21" s="41"/>
    </row>
    <row r="22" ht="15" customHeight="1" spans="1:18">
      <c r="A22" s="25"/>
      <c r="B22" s="26"/>
      <c r="C22" s="108"/>
      <c r="D22" s="26"/>
      <c r="E22" s="27"/>
      <c r="F22" s="25"/>
      <c r="G22" s="25"/>
      <c r="H22" s="25"/>
      <c r="I22" s="25"/>
      <c r="J22" s="29"/>
      <c r="K22" s="29"/>
      <c r="L22" s="28"/>
      <c r="M22" s="31"/>
      <c r="N22" s="29"/>
      <c r="O22" s="29" t="str">
        <f t="shared" si="0"/>
        <v/>
      </c>
      <c r="P22" s="29" t="str">
        <f t="shared" si="1"/>
        <v/>
      </c>
      <c r="Q22" s="41"/>
      <c r="R22" s="41"/>
    </row>
    <row r="23" ht="15" customHeight="1" spans="1:18">
      <c r="A23" s="25"/>
      <c r="B23" s="26"/>
      <c r="C23" s="108"/>
      <c r="D23" s="26"/>
      <c r="E23" s="27"/>
      <c r="F23" s="25"/>
      <c r="G23" s="25"/>
      <c r="H23" s="25"/>
      <c r="I23" s="25"/>
      <c r="J23" s="29"/>
      <c r="K23" s="29"/>
      <c r="L23" s="28"/>
      <c r="M23" s="31"/>
      <c r="N23" s="29"/>
      <c r="O23" s="29" t="str">
        <f t="shared" si="0"/>
        <v/>
      </c>
      <c r="P23" s="29" t="str">
        <f t="shared" si="1"/>
        <v/>
      </c>
      <c r="Q23" s="41"/>
      <c r="R23" s="41"/>
    </row>
    <row r="24" ht="15" customHeight="1" spans="1:18">
      <c r="A24" s="25"/>
      <c r="B24" s="26"/>
      <c r="C24" s="108"/>
      <c r="D24" s="26"/>
      <c r="E24" s="27"/>
      <c r="F24" s="25"/>
      <c r="G24" s="25"/>
      <c r="H24" s="25"/>
      <c r="I24" s="25"/>
      <c r="J24" s="29"/>
      <c r="K24" s="29"/>
      <c r="L24" s="28"/>
      <c r="M24" s="31"/>
      <c r="N24" s="29"/>
      <c r="O24" s="29" t="str">
        <f t="shared" si="0"/>
        <v/>
      </c>
      <c r="P24" s="29" t="str">
        <f t="shared" si="1"/>
        <v/>
      </c>
      <c r="Q24" s="41"/>
      <c r="R24" s="41"/>
    </row>
    <row r="25" ht="15" customHeight="1" spans="1:18">
      <c r="A25" s="25"/>
      <c r="B25" s="26"/>
      <c r="C25" s="108"/>
      <c r="D25" s="26"/>
      <c r="E25" s="27"/>
      <c r="F25" s="25"/>
      <c r="G25" s="25"/>
      <c r="H25" s="25"/>
      <c r="I25" s="25"/>
      <c r="J25" s="29"/>
      <c r="K25" s="29"/>
      <c r="L25" s="28"/>
      <c r="M25" s="31"/>
      <c r="N25" s="29"/>
      <c r="O25" s="29" t="str">
        <f t="shared" si="0"/>
        <v/>
      </c>
      <c r="P25" s="29" t="str">
        <f t="shared" si="1"/>
        <v/>
      </c>
      <c r="Q25" s="41"/>
      <c r="R25" s="41"/>
    </row>
    <row r="26" ht="15" customHeight="1" spans="1:18">
      <c r="A26" s="25"/>
      <c r="B26" s="26"/>
      <c r="C26" s="108"/>
      <c r="D26" s="26"/>
      <c r="E26" s="27"/>
      <c r="F26" s="25"/>
      <c r="G26" s="25"/>
      <c r="H26" s="25"/>
      <c r="I26" s="25"/>
      <c r="J26" s="29"/>
      <c r="K26" s="29"/>
      <c r="L26" s="28"/>
      <c r="M26" s="31"/>
      <c r="N26" s="29"/>
      <c r="O26" s="29" t="str">
        <f t="shared" si="0"/>
        <v/>
      </c>
      <c r="P26" s="29" t="str">
        <f t="shared" si="1"/>
        <v/>
      </c>
      <c r="Q26" s="41"/>
      <c r="R26" s="41"/>
    </row>
    <row r="27" ht="15" customHeight="1" spans="1:18">
      <c r="A27" s="25"/>
      <c r="B27" s="26"/>
      <c r="C27" s="108"/>
      <c r="D27" s="26"/>
      <c r="E27" s="27"/>
      <c r="F27" s="25"/>
      <c r="G27" s="25"/>
      <c r="H27" s="25"/>
      <c r="I27" s="25"/>
      <c r="J27" s="29"/>
      <c r="K27" s="29"/>
      <c r="L27" s="28"/>
      <c r="M27" s="31"/>
      <c r="N27" s="29"/>
      <c r="O27" s="29" t="str">
        <f t="shared" si="0"/>
        <v/>
      </c>
      <c r="P27" s="29" t="str">
        <f t="shared" si="1"/>
        <v/>
      </c>
      <c r="Q27" s="41"/>
      <c r="R27" s="41"/>
    </row>
    <row r="28" ht="15" customHeight="1" spans="1:18">
      <c r="A28" s="25"/>
      <c r="B28" s="26"/>
      <c r="C28" s="108"/>
      <c r="D28" s="26"/>
      <c r="E28" s="27"/>
      <c r="F28" s="25"/>
      <c r="G28" s="25"/>
      <c r="H28" s="25"/>
      <c r="I28" s="25"/>
      <c r="J28" s="29"/>
      <c r="K28" s="29"/>
      <c r="L28" s="28"/>
      <c r="M28" s="31"/>
      <c r="N28" s="29"/>
      <c r="O28" s="29" t="str">
        <f t="shared" si="0"/>
        <v/>
      </c>
      <c r="P28" s="29" t="str">
        <f t="shared" si="1"/>
        <v/>
      </c>
      <c r="Q28" s="41"/>
      <c r="R28" s="41"/>
    </row>
    <row r="29" ht="15" customHeight="1" spans="1:18">
      <c r="A29" s="104" t="s">
        <v>361</v>
      </c>
      <c r="B29" s="105"/>
      <c r="C29" s="105"/>
      <c r="D29" s="26"/>
      <c r="E29" s="27"/>
      <c r="F29" s="25"/>
      <c r="G29" s="25"/>
      <c r="H29" s="25"/>
      <c r="I29" s="25"/>
      <c r="J29" s="29"/>
      <c r="K29" s="37">
        <f>SUM(K7:K28)</f>
        <v>0</v>
      </c>
      <c r="L29" s="37">
        <f t="shared" ref="L29:N29" si="2">SUM(L7:L28)</f>
        <v>0</v>
      </c>
      <c r="M29" s="37">
        <f t="shared" si="2"/>
        <v>0</v>
      </c>
      <c r="N29" s="37">
        <f t="shared" si="2"/>
        <v>0</v>
      </c>
      <c r="O29" s="37" t="str">
        <f t="shared" si="0"/>
        <v/>
      </c>
      <c r="P29" s="37" t="str">
        <f t="shared" si="1"/>
        <v/>
      </c>
      <c r="Q29" s="41"/>
      <c r="R29" s="41"/>
    </row>
    <row r="30" ht="15" customHeight="1" spans="1:18">
      <c r="A30" s="26" t="s">
        <v>403</v>
      </c>
      <c r="B30" s="26"/>
      <c r="C30" s="26"/>
      <c r="D30" s="26"/>
      <c r="E30" s="27"/>
      <c r="F30" s="25"/>
      <c r="G30" s="25"/>
      <c r="H30" s="25"/>
      <c r="I30" s="25"/>
      <c r="J30" s="29"/>
      <c r="K30" s="29"/>
      <c r="L30" s="28"/>
      <c r="M30" s="31"/>
      <c r="N30" s="29"/>
      <c r="O30" s="29" t="str">
        <f t="shared" si="0"/>
        <v/>
      </c>
      <c r="P30" s="29" t="str">
        <f t="shared" si="1"/>
        <v/>
      </c>
      <c r="Q30" s="41"/>
      <c r="R30" s="41"/>
    </row>
    <row r="31" s="14" customFormat="1" ht="15" customHeight="1" spans="1:18">
      <c r="A31" s="104" t="s">
        <v>364</v>
      </c>
      <c r="B31" s="104"/>
      <c r="C31" s="104"/>
      <c r="D31" s="109"/>
      <c r="E31" s="34"/>
      <c r="F31" s="22"/>
      <c r="G31" s="22"/>
      <c r="H31" s="22"/>
      <c r="I31" s="22"/>
      <c r="J31" s="37"/>
      <c r="K31" s="37">
        <f>K29-K30</f>
        <v>0</v>
      </c>
      <c r="L31" s="37">
        <f t="shared" ref="L31:N31" si="3">L29-L30</f>
        <v>0</v>
      </c>
      <c r="M31" s="37">
        <f t="shared" si="3"/>
        <v>0</v>
      </c>
      <c r="N31" s="37">
        <f t="shared" si="3"/>
        <v>0</v>
      </c>
      <c r="O31" s="37" t="str">
        <f t="shared" si="0"/>
        <v/>
      </c>
      <c r="P31" s="37" t="str">
        <f t="shared" si="1"/>
        <v/>
      </c>
      <c r="Q31" s="42"/>
      <c r="R31" s="42"/>
    </row>
  </sheetData>
  <mergeCells count="5">
    <mergeCell ref="A2:Q2"/>
    <mergeCell ref="A3:Q3"/>
    <mergeCell ref="A29:C29"/>
    <mergeCell ref="A30:C30"/>
    <mergeCell ref="A31:C31"/>
  </mergeCells>
  <hyperlinks>
    <hyperlink ref="B1" location="无形资产汇总!B9" display="返回"/>
    <hyperlink ref="A1" location="索引目录!E48"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O31"/>
  <sheetViews>
    <sheetView zoomScale="90" zoomScaleNormal="90" workbookViewId="0">
      <pane ySplit="6" topLeftCell="A19" activePane="bottomLeft" state="frozen"/>
      <selection/>
      <selection pane="bottomLeft" activeCell="J22" sqref="J22"/>
    </sheetView>
  </sheetViews>
  <sheetFormatPr defaultColWidth="9" defaultRowHeight="15.75" customHeight="1"/>
  <cols>
    <col min="1" max="1" width="7.625" style="15" customWidth="1"/>
    <col min="2" max="2" width="13.875" style="15" customWidth="1"/>
    <col min="3" max="3" width="12.625" style="15" customWidth="1"/>
    <col min="4" max="4" width="5.25" style="15" customWidth="1"/>
    <col min="5" max="5" width="7.75" style="15" customWidth="1"/>
    <col min="6" max="6" width="7" style="15" customWidth="1"/>
    <col min="7" max="7" width="6.5" style="15" customWidth="1"/>
    <col min="8" max="8" width="12.375" style="15" customWidth="1"/>
    <col min="9" max="9" width="11.125" style="15" customWidth="1"/>
    <col min="10" max="10" width="13" style="15" hidden="1" customWidth="1" outlineLevel="1"/>
    <col min="11" max="11" width="11.5" style="15" customWidth="1" collapsed="1"/>
    <col min="12" max="12" width="11.25" style="15" customWidth="1"/>
    <col min="13" max="13" width="9.125" style="15" customWidth="1"/>
    <col min="14" max="14" width="5.625" style="15" customWidth="1"/>
    <col min="15" max="15" width="7.625" style="15" customWidth="1"/>
    <col min="16" max="16384" width="9" style="15"/>
  </cols>
  <sheetData>
    <row r="1" s="85" customFormat="1" ht="11.25" spans="1:15">
      <c r="A1" s="86" t="s">
        <v>268</v>
      </c>
      <c r="B1" s="86" t="s">
        <v>289</v>
      </c>
      <c r="C1" s="87"/>
      <c r="D1" s="87"/>
      <c r="E1" s="87"/>
      <c r="F1" s="87"/>
      <c r="G1" s="87"/>
      <c r="H1" s="87"/>
      <c r="I1" s="87"/>
      <c r="J1" s="87"/>
      <c r="K1" s="87"/>
      <c r="L1" s="87"/>
      <c r="M1" s="87"/>
      <c r="N1" s="87"/>
      <c r="O1" s="87"/>
    </row>
    <row r="2" s="12" customFormat="1" ht="30" customHeight="1" spans="1:15">
      <c r="A2" s="19" t="s">
        <v>1861</v>
      </c>
      <c r="B2" s="19"/>
      <c r="C2" s="19"/>
      <c r="D2" s="19"/>
      <c r="E2" s="19"/>
      <c r="F2" s="19"/>
      <c r="G2" s="19"/>
      <c r="H2" s="19"/>
      <c r="I2" s="19"/>
      <c r="J2" s="19"/>
      <c r="K2" s="19"/>
      <c r="L2" s="19"/>
      <c r="M2" s="19"/>
      <c r="N2" s="19"/>
      <c r="O2" s="19"/>
    </row>
    <row r="3" ht="15" customHeight="1" spans="1:15">
      <c r="A3" s="20" t="str">
        <f>CONCATENATE(封面!D9,封面!F9,封面!G9,封面!H9,封面!I9,封面!J9,封面!K9)</f>
        <v>评估基准日：2024年9月30日</v>
      </c>
      <c r="B3" s="20"/>
      <c r="C3" s="20"/>
      <c r="D3" s="20"/>
      <c r="E3" s="20"/>
      <c r="F3" s="20"/>
      <c r="G3" s="20"/>
      <c r="H3" s="20"/>
      <c r="I3" s="38"/>
      <c r="J3" s="38"/>
      <c r="K3" s="38"/>
      <c r="L3" s="38"/>
      <c r="M3" s="38"/>
      <c r="N3" s="38"/>
      <c r="O3" s="38"/>
    </row>
    <row r="4" ht="15" customHeight="1" spans="1:15">
      <c r="A4" s="20"/>
      <c r="B4" s="20"/>
      <c r="C4" s="20"/>
      <c r="D4" s="20"/>
      <c r="E4" s="20"/>
      <c r="F4" s="20"/>
      <c r="G4" s="20"/>
      <c r="H4" s="20"/>
      <c r="I4" s="38"/>
      <c r="J4" s="38"/>
      <c r="K4" s="39"/>
      <c r="L4" s="38"/>
      <c r="M4" s="38"/>
      <c r="N4" s="38"/>
      <c r="O4" s="40" t="s">
        <v>1862</v>
      </c>
    </row>
    <row r="5" ht="15" customHeight="1" spans="1:15">
      <c r="A5" s="21" t="str">
        <f>封面!D7&amp;封面!F7</f>
        <v>被评估单位：杭州宏逸柳溪旅游发展有限公司</v>
      </c>
      <c r="O5" s="40" t="s">
        <v>292</v>
      </c>
    </row>
    <row r="6" s="91" customFormat="1" ht="24.75" spans="1:15">
      <c r="A6" s="53" t="s">
        <v>293</v>
      </c>
      <c r="B6" s="53" t="s">
        <v>1863</v>
      </c>
      <c r="C6" s="107" t="s">
        <v>1864</v>
      </c>
      <c r="D6" s="53" t="s">
        <v>1865</v>
      </c>
      <c r="E6" s="53" t="s">
        <v>907</v>
      </c>
      <c r="F6" s="53" t="s">
        <v>1866</v>
      </c>
      <c r="G6" s="53" t="s">
        <v>1867</v>
      </c>
      <c r="H6" s="53" t="s">
        <v>1868</v>
      </c>
      <c r="I6" s="53" t="s">
        <v>804</v>
      </c>
      <c r="J6" s="93" t="s">
        <v>298</v>
      </c>
      <c r="K6" s="24" t="s">
        <v>299</v>
      </c>
      <c r="L6" s="53" t="s">
        <v>300</v>
      </c>
      <c r="M6" s="53" t="s">
        <v>301</v>
      </c>
      <c r="N6" s="53" t="s">
        <v>302</v>
      </c>
      <c r="O6" s="53" t="s">
        <v>303</v>
      </c>
    </row>
    <row r="7" ht="15" customHeight="1" spans="1:15">
      <c r="A7" s="25"/>
      <c r="B7" s="26"/>
      <c r="C7" s="108"/>
      <c r="D7" s="102"/>
      <c r="E7" s="27"/>
      <c r="F7" s="25"/>
      <c r="G7" s="25"/>
      <c r="H7" s="25"/>
      <c r="I7" s="29"/>
      <c r="J7" s="28"/>
      <c r="K7" s="31"/>
      <c r="L7" s="29"/>
      <c r="M7" s="67" t="str">
        <f>IF(OR(AND(K7=0,L7=0),L7=0),"",L7-K7)</f>
        <v/>
      </c>
      <c r="N7" s="67" t="str">
        <f>IF(ISERROR(M7/K7),"",M7/ABS(K7)*100)</f>
        <v/>
      </c>
      <c r="O7" s="41"/>
    </row>
    <row r="8" ht="15" customHeight="1" spans="1:15">
      <c r="A8" s="25"/>
      <c r="B8" s="26"/>
      <c r="C8" s="108"/>
      <c r="D8" s="102"/>
      <c r="E8" s="27"/>
      <c r="F8" s="25"/>
      <c r="G8" s="25"/>
      <c r="H8" s="25"/>
      <c r="I8" s="29"/>
      <c r="J8" s="28"/>
      <c r="K8" s="31"/>
      <c r="L8" s="29"/>
      <c r="M8" s="29" t="str">
        <f t="shared" ref="M8:M31" si="0">IF(OR(AND(K8=0,L8=0),L8=0),"",L8-K8)</f>
        <v/>
      </c>
      <c r="N8" s="29" t="str">
        <f t="shared" ref="N8:N31" si="1">IF(ISERROR(M8/K8),"",M8/ABS(K8)*100)</f>
        <v/>
      </c>
      <c r="O8" s="41"/>
    </row>
    <row r="9" ht="15" customHeight="1" spans="1:15">
      <c r="A9" s="25"/>
      <c r="B9" s="26"/>
      <c r="C9" s="108"/>
      <c r="D9" s="102"/>
      <c r="E9" s="27"/>
      <c r="F9" s="25"/>
      <c r="G9" s="25"/>
      <c r="H9" s="25"/>
      <c r="I9" s="29"/>
      <c r="J9" s="28"/>
      <c r="K9" s="31"/>
      <c r="L9" s="29"/>
      <c r="M9" s="29" t="str">
        <f t="shared" si="0"/>
        <v/>
      </c>
      <c r="N9" s="29" t="str">
        <f t="shared" si="1"/>
        <v/>
      </c>
      <c r="O9" s="41"/>
    </row>
    <row r="10" ht="15" customHeight="1" spans="1:15">
      <c r="A10" s="25"/>
      <c r="B10" s="26"/>
      <c r="C10" s="108"/>
      <c r="D10" s="102"/>
      <c r="E10" s="27"/>
      <c r="F10" s="25"/>
      <c r="G10" s="25"/>
      <c r="H10" s="25"/>
      <c r="I10" s="29"/>
      <c r="J10" s="28"/>
      <c r="K10" s="31"/>
      <c r="L10" s="29"/>
      <c r="M10" s="29" t="str">
        <f t="shared" si="0"/>
        <v/>
      </c>
      <c r="N10" s="29" t="str">
        <f t="shared" si="1"/>
        <v/>
      </c>
      <c r="O10" s="41"/>
    </row>
    <row r="11" ht="15" customHeight="1" spans="1:15">
      <c r="A11" s="25"/>
      <c r="B11" s="26"/>
      <c r="C11" s="108"/>
      <c r="D11" s="102"/>
      <c r="E11" s="27"/>
      <c r="F11" s="25"/>
      <c r="G11" s="25"/>
      <c r="H11" s="25"/>
      <c r="I11" s="29"/>
      <c r="J11" s="28"/>
      <c r="K11" s="31"/>
      <c r="L11" s="29"/>
      <c r="M11" s="29" t="str">
        <f t="shared" si="0"/>
        <v/>
      </c>
      <c r="N11" s="29" t="str">
        <f t="shared" si="1"/>
        <v/>
      </c>
      <c r="O11" s="41"/>
    </row>
    <row r="12" ht="15" customHeight="1" spans="1:15">
      <c r="A12" s="25"/>
      <c r="B12" s="26"/>
      <c r="C12" s="108"/>
      <c r="D12" s="102"/>
      <c r="E12" s="27"/>
      <c r="F12" s="25"/>
      <c r="G12" s="25"/>
      <c r="H12" s="25"/>
      <c r="I12" s="29"/>
      <c r="J12" s="28"/>
      <c r="K12" s="31"/>
      <c r="L12" s="29"/>
      <c r="M12" s="29" t="str">
        <f t="shared" si="0"/>
        <v/>
      </c>
      <c r="N12" s="29" t="str">
        <f t="shared" si="1"/>
        <v/>
      </c>
      <c r="O12" s="41"/>
    </row>
    <row r="13" ht="15" customHeight="1" spans="1:15">
      <c r="A13" s="25"/>
      <c r="B13" s="26"/>
      <c r="C13" s="108"/>
      <c r="D13" s="102"/>
      <c r="E13" s="27"/>
      <c r="F13" s="25"/>
      <c r="G13" s="25"/>
      <c r="H13" s="25"/>
      <c r="I13" s="29"/>
      <c r="J13" s="28"/>
      <c r="K13" s="31"/>
      <c r="L13" s="29"/>
      <c r="M13" s="29" t="str">
        <f t="shared" si="0"/>
        <v/>
      </c>
      <c r="N13" s="29" t="str">
        <f t="shared" si="1"/>
        <v/>
      </c>
      <c r="O13" s="41"/>
    </row>
    <row r="14" ht="15" customHeight="1" spans="1:15">
      <c r="A14" s="25"/>
      <c r="B14" s="26"/>
      <c r="C14" s="108"/>
      <c r="D14" s="102"/>
      <c r="E14" s="27"/>
      <c r="F14" s="25"/>
      <c r="G14" s="25"/>
      <c r="H14" s="25"/>
      <c r="I14" s="29"/>
      <c r="J14" s="28"/>
      <c r="K14" s="31"/>
      <c r="L14" s="29"/>
      <c r="M14" s="29" t="str">
        <f t="shared" si="0"/>
        <v/>
      </c>
      <c r="N14" s="29" t="str">
        <f t="shared" si="1"/>
        <v/>
      </c>
      <c r="O14" s="41"/>
    </row>
    <row r="15" ht="15" customHeight="1" spans="1:15">
      <c r="A15" s="25"/>
      <c r="B15" s="26"/>
      <c r="C15" s="108"/>
      <c r="D15" s="102"/>
      <c r="E15" s="27"/>
      <c r="F15" s="25"/>
      <c r="G15" s="25"/>
      <c r="H15" s="25"/>
      <c r="I15" s="29"/>
      <c r="J15" s="28"/>
      <c r="K15" s="31"/>
      <c r="L15" s="29"/>
      <c r="M15" s="29" t="str">
        <f t="shared" si="0"/>
        <v/>
      </c>
      <c r="N15" s="29" t="str">
        <f t="shared" si="1"/>
        <v/>
      </c>
      <c r="O15" s="41"/>
    </row>
    <row r="16" ht="15" customHeight="1" spans="1:15">
      <c r="A16" s="25"/>
      <c r="B16" s="26"/>
      <c r="C16" s="108"/>
      <c r="D16" s="102"/>
      <c r="E16" s="27"/>
      <c r="F16" s="25"/>
      <c r="G16" s="25"/>
      <c r="H16" s="25"/>
      <c r="I16" s="29"/>
      <c r="J16" s="28"/>
      <c r="K16" s="31"/>
      <c r="L16" s="29"/>
      <c r="M16" s="29" t="str">
        <f t="shared" si="0"/>
        <v/>
      </c>
      <c r="N16" s="29" t="str">
        <f t="shared" si="1"/>
        <v/>
      </c>
      <c r="O16" s="41"/>
    </row>
    <row r="17" ht="15" customHeight="1" spans="1:15">
      <c r="A17" s="25"/>
      <c r="B17" s="26"/>
      <c r="C17" s="108"/>
      <c r="D17" s="102"/>
      <c r="E17" s="27"/>
      <c r="F17" s="25"/>
      <c r="G17" s="25"/>
      <c r="H17" s="25"/>
      <c r="I17" s="29"/>
      <c r="J17" s="28"/>
      <c r="K17" s="31"/>
      <c r="L17" s="29"/>
      <c r="M17" s="29" t="str">
        <f t="shared" si="0"/>
        <v/>
      </c>
      <c r="N17" s="29" t="str">
        <f t="shared" si="1"/>
        <v/>
      </c>
      <c r="O17" s="41"/>
    </row>
    <row r="18" ht="15" customHeight="1" spans="1:15">
      <c r="A18" s="25"/>
      <c r="B18" s="26"/>
      <c r="C18" s="108"/>
      <c r="D18" s="102"/>
      <c r="E18" s="27"/>
      <c r="F18" s="25"/>
      <c r="G18" s="25"/>
      <c r="H18" s="25"/>
      <c r="I18" s="29"/>
      <c r="J18" s="28"/>
      <c r="K18" s="31"/>
      <c r="L18" s="29"/>
      <c r="M18" s="29" t="str">
        <f t="shared" si="0"/>
        <v/>
      </c>
      <c r="N18" s="29" t="str">
        <f t="shared" si="1"/>
        <v/>
      </c>
      <c r="O18" s="41"/>
    </row>
    <row r="19" ht="15" customHeight="1" spans="1:15">
      <c r="A19" s="25"/>
      <c r="B19" s="26"/>
      <c r="C19" s="108"/>
      <c r="D19" s="102"/>
      <c r="E19" s="27"/>
      <c r="F19" s="25"/>
      <c r="G19" s="25"/>
      <c r="H19" s="25"/>
      <c r="I19" s="29"/>
      <c r="J19" s="28"/>
      <c r="K19" s="31"/>
      <c r="L19" s="29"/>
      <c r="M19" s="29" t="str">
        <f t="shared" si="0"/>
        <v/>
      </c>
      <c r="N19" s="29" t="str">
        <f t="shared" si="1"/>
        <v/>
      </c>
      <c r="O19" s="41"/>
    </row>
    <row r="20" ht="15" customHeight="1" spans="1:15">
      <c r="A20" s="25"/>
      <c r="B20" s="26"/>
      <c r="C20" s="108"/>
      <c r="D20" s="102"/>
      <c r="E20" s="27"/>
      <c r="F20" s="25"/>
      <c r="G20" s="25"/>
      <c r="H20" s="25"/>
      <c r="I20" s="29"/>
      <c r="J20" s="28"/>
      <c r="K20" s="31"/>
      <c r="L20" s="29"/>
      <c r="M20" s="29" t="str">
        <f t="shared" si="0"/>
        <v/>
      </c>
      <c r="N20" s="29" t="str">
        <f t="shared" si="1"/>
        <v/>
      </c>
      <c r="O20" s="41"/>
    </row>
    <row r="21" ht="15" customHeight="1" spans="1:15">
      <c r="A21" s="25"/>
      <c r="B21" s="26"/>
      <c r="C21" s="108"/>
      <c r="D21" s="102"/>
      <c r="E21" s="27"/>
      <c r="F21" s="25"/>
      <c r="G21" s="25"/>
      <c r="H21" s="25"/>
      <c r="I21" s="29"/>
      <c r="J21" s="28"/>
      <c r="K21" s="31"/>
      <c r="L21" s="29"/>
      <c r="M21" s="29" t="str">
        <f t="shared" si="0"/>
        <v/>
      </c>
      <c r="N21" s="29" t="str">
        <f t="shared" si="1"/>
        <v/>
      </c>
      <c r="O21" s="41"/>
    </row>
    <row r="22" ht="15" customHeight="1" spans="1:15">
      <c r="A22" s="25"/>
      <c r="B22" s="26"/>
      <c r="C22" s="108"/>
      <c r="D22" s="102"/>
      <c r="E22" s="27"/>
      <c r="F22" s="25"/>
      <c r="G22" s="25"/>
      <c r="H22" s="25"/>
      <c r="I22" s="29"/>
      <c r="J22" s="28"/>
      <c r="K22" s="31"/>
      <c r="L22" s="29"/>
      <c r="M22" s="29" t="str">
        <f t="shared" si="0"/>
        <v/>
      </c>
      <c r="N22" s="29" t="str">
        <f t="shared" si="1"/>
        <v/>
      </c>
      <c r="O22" s="41"/>
    </row>
    <row r="23" ht="15" customHeight="1" spans="1:15">
      <c r="A23" s="25"/>
      <c r="B23" s="26"/>
      <c r="C23" s="108"/>
      <c r="D23" s="102"/>
      <c r="E23" s="27"/>
      <c r="F23" s="25"/>
      <c r="G23" s="25"/>
      <c r="H23" s="25"/>
      <c r="I23" s="29"/>
      <c r="J23" s="28"/>
      <c r="K23" s="31"/>
      <c r="L23" s="29"/>
      <c r="M23" s="29" t="str">
        <f t="shared" si="0"/>
        <v/>
      </c>
      <c r="N23" s="29" t="str">
        <f t="shared" si="1"/>
        <v/>
      </c>
      <c r="O23" s="41"/>
    </row>
    <row r="24" ht="15" customHeight="1" spans="1:15">
      <c r="A24" s="25"/>
      <c r="B24" s="26"/>
      <c r="C24" s="108"/>
      <c r="D24" s="102"/>
      <c r="E24" s="27"/>
      <c r="F24" s="25"/>
      <c r="G24" s="25"/>
      <c r="H24" s="25"/>
      <c r="I24" s="29"/>
      <c r="J24" s="28"/>
      <c r="K24" s="31"/>
      <c r="L24" s="29"/>
      <c r="M24" s="29" t="str">
        <f t="shared" si="0"/>
        <v/>
      </c>
      <c r="N24" s="29" t="str">
        <f t="shared" si="1"/>
        <v/>
      </c>
      <c r="O24" s="41"/>
    </row>
    <row r="25" ht="15" customHeight="1" spans="1:15">
      <c r="A25" s="25"/>
      <c r="B25" s="26"/>
      <c r="C25" s="108"/>
      <c r="D25" s="102"/>
      <c r="E25" s="27"/>
      <c r="F25" s="25"/>
      <c r="G25" s="25"/>
      <c r="H25" s="25"/>
      <c r="I25" s="29"/>
      <c r="J25" s="28"/>
      <c r="K25" s="31"/>
      <c r="L25" s="29"/>
      <c r="M25" s="29" t="str">
        <f t="shared" si="0"/>
        <v/>
      </c>
      <c r="N25" s="29" t="str">
        <f t="shared" si="1"/>
        <v/>
      </c>
      <c r="O25" s="41"/>
    </row>
    <row r="26" ht="15" customHeight="1" spans="1:15">
      <c r="A26" s="25"/>
      <c r="B26" s="26"/>
      <c r="C26" s="108"/>
      <c r="D26" s="102"/>
      <c r="E26" s="27"/>
      <c r="F26" s="25"/>
      <c r="G26" s="25"/>
      <c r="H26" s="25"/>
      <c r="I26" s="29"/>
      <c r="J26" s="28"/>
      <c r="K26" s="31"/>
      <c r="L26" s="29"/>
      <c r="M26" s="29" t="str">
        <f t="shared" si="0"/>
        <v/>
      </c>
      <c r="N26" s="29" t="str">
        <f t="shared" si="1"/>
        <v/>
      </c>
      <c r="O26" s="41"/>
    </row>
    <row r="27" ht="15" customHeight="1" spans="1:15">
      <c r="A27" s="25"/>
      <c r="B27" s="26"/>
      <c r="C27" s="108"/>
      <c r="D27" s="102"/>
      <c r="E27" s="27"/>
      <c r="F27" s="25"/>
      <c r="G27" s="25"/>
      <c r="H27" s="25"/>
      <c r="I27" s="29"/>
      <c r="J27" s="28"/>
      <c r="K27" s="31"/>
      <c r="L27" s="29"/>
      <c r="M27" s="29" t="str">
        <f t="shared" si="0"/>
        <v/>
      </c>
      <c r="N27" s="29" t="str">
        <f t="shared" si="1"/>
        <v/>
      </c>
      <c r="O27" s="41"/>
    </row>
    <row r="28" ht="15" customHeight="1" spans="1:15">
      <c r="A28" s="25"/>
      <c r="B28" s="26"/>
      <c r="C28" s="108"/>
      <c r="D28" s="102"/>
      <c r="E28" s="27"/>
      <c r="F28" s="25"/>
      <c r="G28" s="25"/>
      <c r="H28" s="25"/>
      <c r="I28" s="29"/>
      <c r="J28" s="28"/>
      <c r="K28" s="31"/>
      <c r="L28" s="29"/>
      <c r="M28" s="29" t="str">
        <f t="shared" si="0"/>
        <v/>
      </c>
      <c r="N28" s="29" t="str">
        <f t="shared" si="1"/>
        <v/>
      </c>
      <c r="O28" s="41"/>
    </row>
    <row r="29" ht="15" customHeight="1" spans="1:15">
      <c r="A29" s="104" t="s">
        <v>361</v>
      </c>
      <c r="B29" s="105"/>
      <c r="C29" s="105"/>
      <c r="D29" s="102"/>
      <c r="E29" s="27"/>
      <c r="F29" s="25"/>
      <c r="G29" s="25"/>
      <c r="H29" s="25"/>
      <c r="I29" s="37">
        <f>SUM(I7:I28)</f>
        <v>0</v>
      </c>
      <c r="J29" s="37">
        <f t="shared" ref="J29:L29" si="2">SUM(J7:J28)</f>
        <v>0</v>
      </c>
      <c r="K29" s="37">
        <f t="shared" si="2"/>
        <v>0</v>
      </c>
      <c r="L29" s="37">
        <f t="shared" si="2"/>
        <v>0</v>
      </c>
      <c r="M29" s="37" t="str">
        <f t="shared" si="0"/>
        <v/>
      </c>
      <c r="N29" s="37" t="str">
        <f t="shared" si="1"/>
        <v/>
      </c>
      <c r="O29" s="41"/>
    </row>
    <row r="30" ht="15" customHeight="1" spans="1:15">
      <c r="A30" s="26" t="s">
        <v>403</v>
      </c>
      <c r="B30" s="26"/>
      <c r="C30" s="26"/>
      <c r="D30" s="102"/>
      <c r="E30" s="27"/>
      <c r="F30" s="25"/>
      <c r="G30" s="25"/>
      <c r="H30" s="25"/>
      <c r="I30" s="29"/>
      <c r="J30" s="28"/>
      <c r="K30" s="31"/>
      <c r="L30" s="29"/>
      <c r="M30" s="29" t="str">
        <f t="shared" si="0"/>
        <v/>
      </c>
      <c r="N30" s="29" t="str">
        <f t="shared" si="1"/>
        <v/>
      </c>
      <c r="O30" s="41"/>
    </row>
    <row r="31" s="14" customFormat="1" ht="15" customHeight="1" spans="1:15">
      <c r="A31" s="104" t="s">
        <v>364</v>
      </c>
      <c r="B31" s="104"/>
      <c r="C31" s="104"/>
      <c r="D31" s="88"/>
      <c r="E31" s="34"/>
      <c r="F31" s="22"/>
      <c r="G31" s="22"/>
      <c r="H31" s="22"/>
      <c r="I31" s="37">
        <f>I29-I30</f>
        <v>0</v>
      </c>
      <c r="J31" s="37">
        <f t="shared" ref="J31:L31" si="3">J29-J30</f>
        <v>0</v>
      </c>
      <c r="K31" s="37">
        <f t="shared" si="3"/>
        <v>0</v>
      </c>
      <c r="L31" s="37">
        <f t="shared" si="3"/>
        <v>0</v>
      </c>
      <c r="M31" s="37" t="str">
        <f t="shared" si="0"/>
        <v/>
      </c>
      <c r="N31" s="37" t="str">
        <f t="shared" si="1"/>
        <v/>
      </c>
      <c r="O31" s="42"/>
    </row>
  </sheetData>
  <mergeCells count="5">
    <mergeCell ref="A2:O2"/>
    <mergeCell ref="A3:O3"/>
    <mergeCell ref="A29:C29"/>
    <mergeCell ref="A30:C30"/>
    <mergeCell ref="A31:C31"/>
  </mergeCells>
  <hyperlinks>
    <hyperlink ref="B1" location="无形资产汇总!B12" display="返回"/>
    <hyperlink ref="A1" location="索引目录!E48"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R31"/>
  <sheetViews>
    <sheetView zoomScale="90" zoomScaleNormal="90" topLeftCell="A4" workbookViewId="0">
      <selection activeCell="J22" sqref="J22"/>
    </sheetView>
  </sheetViews>
  <sheetFormatPr defaultColWidth="9" defaultRowHeight="15.75" customHeight="1"/>
  <cols>
    <col min="1" max="1" width="6.125" style="15" customWidth="1"/>
    <col min="2" max="2" width="12.25" style="15" customWidth="1"/>
    <col min="3" max="3" width="9.625" style="15" customWidth="1"/>
    <col min="4" max="4" width="10.5" style="15" customWidth="1"/>
    <col min="5" max="5" width="8.25" style="15" customWidth="1"/>
    <col min="6" max="7" width="5.25" style="15" customWidth="1"/>
    <col min="8" max="9" width="5.125" style="15" customWidth="1"/>
    <col min="10" max="10" width="8" style="15" customWidth="1"/>
    <col min="11" max="11" width="11.125" style="15" customWidth="1"/>
    <col min="12" max="12" width="13" style="15" hidden="1" customWidth="1" outlineLevel="1"/>
    <col min="13" max="13" width="11.5" style="15" customWidth="1" collapsed="1"/>
    <col min="14" max="14" width="11.25" style="15" customWidth="1"/>
    <col min="15" max="15" width="9.125" style="15" customWidth="1"/>
    <col min="16" max="16" width="5.625" style="15" customWidth="1"/>
    <col min="17" max="17" width="7.625" style="15" customWidth="1"/>
    <col min="18" max="18" width="13.125" style="15" hidden="1" customWidth="1" outlineLevel="1"/>
    <col min="19" max="19" width="9" style="15" collapsed="1"/>
    <col min="20" max="16384" width="9" style="15"/>
  </cols>
  <sheetData>
    <row r="1" s="85" customFormat="1" ht="11.25" spans="1:17">
      <c r="A1" s="86" t="s">
        <v>268</v>
      </c>
      <c r="B1" s="86" t="s">
        <v>289</v>
      </c>
      <c r="C1" s="87"/>
      <c r="D1" s="87"/>
      <c r="E1" s="87"/>
      <c r="F1" s="87"/>
      <c r="G1" s="87"/>
      <c r="H1" s="87"/>
      <c r="I1" s="87"/>
      <c r="J1" s="87"/>
      <c r="K1" s="87"/>
      <c r="L1" s="87"/>
      <c r="M1" s="87"/>
      <c r="N1" s="87"/>
      <c r="O1" s="87"/>
      <c r="P1" s="87"/>
      <c r="Q1" s="87"/>
    </row>
    <row r="2" s="12" customFormat="1" ht="30" customHeight="1" spans="1:17">
      <c r="A2" s="19" t="s">
        <v>1869</v>
      </c>
      <c r="B2" s="19"/>
      <c r="C2" s="19"/>
      <c r="D2" s="19"/>
      <c r="E2" s="19"/>
      <c r="F2" s="19"/>
      <c r="G2" s="19"/>
      <c r="H2" s="19"/>
      <c r="I2" s="19"/>
      <c r="J2" s="19"/>
      <c r="K2" s="19"/>
      <c r="L2" s="19"/>
      <c r="M2" s="19"/>
      <c r="N2" s="19"/>
      <c r="O2" s="19"/>
      <c r="P2" s="19"/>
      <c r="Q2" s="19"/>
    </row>
    <row r="3" ht="15" customHeight="1" spans="1:17">
      <c r="A3" s="20" t="str">
        <f>CONCATENATE(封面!D9,封面!F9,封面!G9,封面!H9,封面!I9,封面!J9,封面!K9)</f>
        <v>评估基准日：2024年9月30日</v>
      </c>
      <c r="B3" s="20"/>
      <c r="C3" s="20"/>
      <c r="D3" s="20"/>
      <c r="E3" s="20"/>
      <c r="F3" s="20"/>
      <c r="G3" s="20"/>
      <c r="H3" s="20"/>
      <c r="I3" s="20"/>
      <c r="J3" s="38"/>
      <c r="K3" s="38"/>
      <c r="L3" s="38"/>
      <c r="M3" s="38"/>
      <c r="N3" s="38"/>
      <c r="O3" s="38"/>
      <c r="P3" s="38"/>
      <c r="Q3" s="38"/>
    </row>
    <row r="4" ht="15" customHeight="1" spans="1:17">
      <c r="A4" s="20"/>
      <c r="B4" s="20"/>
      <c r="C4" s="20"/>
      <c r="D4" s="20"/>
      <c r="E4" s="20"/>
      <c r="F4" s="20"/>
      <c r="G4" s="20"/>
      <c r="H4" s="20"/>
      <c r="I4" s="20"/>
      <c r="J4" s="38"/>
      <c r="K4" s="39"/>
      <c r="L4" s="38"/>
      <c r="M4" s="38"/>
      <c r="N4" s="38"/>
      <c r="O4" s="38"/>
      <c r="P4" s="38"/>
      <c r="Q4" s="40" t="s">
        <v>1870</v>
      </c>
    </row>
    <row r="5" ht="15" customHeight="1" spans="1:17">
      <c r="A5" s="21" t="str">
        <f>封面!D7&amp;封面!F7</f>
        <v>被评估单位：杭州宏逸柳溪旅游发展有限公司</v>
      </c>
      <c r="Q5" s="40" t="s">
        <v>292</v>
      </c>
    </row>
    <row r="6" s="91" customFormat="1" ht="24.75" spans="1:18">
      <c r="A6" s="53" t="s">
        <v>293</v>
      </c>
      <c r="B6" s="53" t="s">
        <v>1871</v>
      </c>
      <c r="C6" s="107" t="s">
        <v>1872</v>
      </c>
      <c r="D6" s="53" t="s">
        <v>1873</v>
      </c>
      <c r="E6" s="53" t="s">
        <v>907</v>
      </c>
      <c r="F6" s="53" t="s">
        <v>1874</v>
      </c>
      <c r="G6" s="53" t="s">
        <v>1875</v>
      </c>
      <c r="H6" s="53" t="s">
        <v>910</v>
      </c>
      <c r="I6" s="53" t="s">
        <v>911</v>
      </c>
      <c r="J6" s="53" t="s">
        <v>912</v>
      </c>
      <c r="K6" s="53" t="s">
        <v>804</v>
      </c>
      <c r="L6" s="93" t="s">
        <v>298</v>
      </c>
      <c r="M6" s="24" t="s">
        <v>299</v>
      </c>
      <c r="N6" s="53" t="s">
        <v>300</v>
      </c>
      <c r="O6" s="53" t="s">
        <v>301</v>
      </c>
      <c r="P6" s="53" t="s">
        <v>302</v>
      </c>
      <c r="Q6" s="53" t="s">
        <v>303</v>
      </c>
      <c r="R6" s="22" t="s">
        <v>894</v>
      </c>
    </row>
    <row r="7" ht="15" customHeight="1" spans="1:18">
      <c r="A7" s="25"/>
      <c r="B7" s="104"/>
      <c r="C7" s="108"/>
      <c r="D7" s="26"/>
      <c r="E7" s="27"/>
      <c r="F7" s="25"/>
      <c r="G7" s="25"/>
      <c r="H7" s="25"/>
      <c r="I7" s="25"/>
      <c r="J7" s="29"/>
      <c r="K7" s="29"/>
      <c r="L7" s="28"/>
      <c r="M7" s="31"/>
      <c r="N7" s="29"/>
      <c r="O7" s="67" t="str">
        <f>IF(OR(AND(M7=0,N7=0),N7=0),"",N7-M7)</f>
        <v/>
      </c>
      <c r="P7" s="67" t="str">
        <f>IF(ISERROR(O7/M7),"",O7/ABS(M7)*100)</f>
        <v/>
      </c>
      <c r="Q7" s="41"/>
      <c r="R7" s="41"/>
    </row>
    <row r="8" ht="15" customHeight="1" spans="1:18">
      <c r="A8" s="25"/>
      <c r="B8" s="26"/>
      <c r="C8" s="108"/>
      <c r="D8" s="26"/>
      <c r="E8" s="27"/>
      <c r="F8" s="25"/>
      <c r="G8" s="25"/>
      <c r="H8" s="25"/>
      <c r="I8" s="25"/>
      <c r="J8" s="29"/>
      <c r="K8" s="29"/>
      <c r="L8" s="28"/>
      <c r="M8" s="31"/>
      <c r="N8" s="29"/>
      <c r="O8" s="67" t="str">
        <f t="shared" ref="O8:O31" si="0">IF(OR(AND(M8=0,N8=0),N8=0),"",N8-M8)</f>
        <v/>
      </c>
      <c r="P8" s="67" t="str">
        <f t="shared" ref="P8:P31" si="1">IF(ISERROR(O8/M8),"",O8/ABS(M8)*100)</f>
        <v/>
      </c>
      <c r="Q8" s="41"/>
      <c r="R8" s="41"/>
    </row>
    <row r="9" ht="15" customHeight="1" spans="1:18">
      <c r="A9" s="25"/>
      <c r="B9" s="26"/>
      <c r="C9" s="108"/>
      <c r="D9" s="26"/>
      <c r="E9" s="27"/>
      <c r="F9" s="25"/>
      <c r="G9" s="25"/>
      <c r="H9" s="25"/>
      <c r="I9" s="25"/>
      <c r="J9" s="29"/>
      <c r="K9" s="29"/>
      <c r="L9" s="28"/>
      <c r="M9" s="31"/>
      <c r="N9" s="29"/>
      <c r="O9" s="67" t="str">
        <f t="shared" si="0"/>
        <v/>
      </c>
      <c r="P9" s="67" t="str">
        <f t="shared" si="1"/>
        <v/>
      </c>
      <c r="Q9" s="41"/>
      <c r="R9" s="41"/>
    </row>
    <row r="10" ht="15" customHeight="1" spans="1:18">
      <c r="A10" s="25"/>
      <c r="B10" s="26"/>
      <c r="C10" s="108"/>
      <c r="D10" s="26"/>
      <c r="E10" s="27"/>
      <c r="F10" s="25"/>
      <c r="G10" s="25"/>
      <c r="H10" s="25"/>
      <c r="I10" s="25"/>
      <c r="J10" s="29"/>
      <c r="K10" s="29"/>
      <c r="L10" s="28"/>
      <c r="M10" s="31"/>
      <c r="N10" s="29"/>
      <c r="O10" s="67" t="str">
        <f t="shared" si="0"/>
        <v/>
      </c>
      <c r="P10" s="67" t="str">
        <f t="shared" si="1"/>
        <v/>
      </c>
      <c r="Q10" s="41"/>
      <c r="R10" s="41"/>
    </row>
    <row r="11" ht="15" customHeight="1" spans="1:18">
      <c r="A11" s="25"/>
      <c r="B11" s="26"/>
      <c r="C11" s="108"/>
      <c r="D11" s="26"/>
      <c r="E11" s="27"/>
      <c r="F11" s="25"/>
      <c r="G11" s="25"/>
      <c r="H11" s="25"/>
      <c r="I11" s="25"/>
      <c r="J11" s="29"/>
      <c r="K11" s="29"/>
      <c r="L11" s="28"/>
      <c r="M11" s="31"/>
      <c r="N11" s="29"/>
      <c r="O11" s="67" t="str">
        <f t="shared" si="0"/>
        <v/>
      </c>
      <c r="P11" s="67" t="str">
        <f t="shared" si="1"/>
        <v/>
      </c>
      <c r="Q11" s="41"/>
      <c r="R11" s="41"/>
    </row>
    <row r="12" ht="15" customHeight="1" spans="1:18">
      <c r="A12" s="25"/>
      <c r="B12" s="26"/>
      <c r="C12" s="108"/>
      <c r="D12" s="26"/>
      <c r="E12" s="27"/>
      <c r="F12" s="25"/>
      <c r="G12" s="25"/>
      <c r="H12" s="25"/>
      <c r="I12" s="25"/>
      <c r="J12" s="29"/>
      <c r="K12" s="29"/>
      <c r="L12" s="28"/>
      <c r="M12" s="31"/>
      <c r="N12" s="29"/>
      <c r="O12" s="67" t="str">
        <f t="shared" si="0"/>
        <v/>
      </c>
      <c r="P12" s="67" t="str">
        <f t="shared" si="1"/>
        <v/>
      </c>
      <c r="Q12" s="41"/>
      <c r="R12" s="41"/>
    </row>
    <row r="13" ht="15" customHeight="1" spans="1:18">
      <c r="A13" s="25"/>
      <c r="B13" s="26"/>
      <c r="C13" s="108"/>
      <c r="D13" s="26"/>
      <c r="E13" s="27"/>
      <c r="F13" s="25"/>
      <c r="G13" s="25"/>
      <c r="H13" s="25"/>
      <c r="I13" s="25"/>
      <c r="J13" s="29"/>
      <c r="K13" s="29"/>
      <c r="L13" s="28"/>
      <c r="M13" s="31"/>
      <c r="N13" s="29"/>
      <c r="O13" s="67" t="str">
        <f t="shared" si="0"/>
        <v/>
      </c>
      <c r="P13" s="67" t="str">
        <f t="shared" si="1"/>
        <v/>
      </c>
      <c r="Q13" s="41"/>
      <c r="R13" s="41"/>
    </row>
    <row r="14" ht="15" customHeight="1" spans="1:18">
      <c r="A14" s="25"/>
      <c r="B14" s="26"/>
      <c r="C14" s="108"/>
      <c r="D14" s="26"/>
      <c r="E14" s="27"/>
      <c r="F14" s="25"/>
      <c r="G14" s="25"/>
      <c r="H14" s="25"/>
      <c r="I14" s="25"/>
      <c r="J14" s="29"/>
      <c r="K14" s="29"/>
      <c r="L14" s="28"/>
      <c r="M14" s="31"/>
      <c r="N14" s="29"/>
      <c r="O14" s="67" t="str">
        <f t="shared" si="0"/>
        <v/>
      </c>
      <c r="P14" s="67" t="str">
        <f t="shared" si="1"/>
        <v/>
      </c>
      <c r="Q14" s="41"/>
      <c r="R14" s="41"/>
    </row>
    <row r="15" ht="15" customHeight="1" spans="1:18">
      <c r="A15" s="25"/>
      <c r="B15" s="26"/>
      <c r="C15" s="108"/>
      <c r="D15" s="26"/>
      <c r="E15" s="27"/>
      <c r="F15" s="25"/>
      <c r="G15" s="25"/>
      <c r="H15" s="25"/>
      <c r="I15" s="25"/>
      <c r="J15" s="29"/>
      <c r="K15" s="29"/>
      <c r="L15" s="28"/>
      <c r="M15" s="31"/>
      <c r="N15" s="29"/>
      <c r="O15" s="67" t="str">
        <f t="shared" si="0"/>
        <v/>
      </c>
      <c r="P15" s="67" t="str">
        <f t="shared" si="1"/>
        <v/>
      </c>
      <c r="Q15" s="41"/>
      <c r="R15" s="41"/>
    </row>
    <row r="16" ht="15" customHeight="1" spans="1:18">
      <c r="A16" s="25"/>
      <c r="B16" s="26"/>
      <c r="C16" s="108"/>
      <c r="D16" s="26"/>
      <c r="E16" s="27"/>
      <c r="F16" s="25"/>
      <c r="G16" s="25"/>
      <c r="H16" s="25"/>
      <c r="I16" s="25"/>
      <c r="J16" s="29"/>
      <c r="K16" s="29"/>
      <c r="L16" s="28"/>
      <c r="M16" s="31"/>
      <c r="N16" s="29"/>
      <c r="O16" s="67" t="str">
        <f t="shared" si="0"/>
        <v/>
      </c>
      <c r="P16" s="67" t="str">
        <f t="shared" si="1"/>
        <v/>
      </c>
      <c r="Q16" s="41"/>
      <c r="R16" s="41"/>
    </row>
    <row r="17" ht="15" customHeight="1" spans="1:18">
      <c r="A17" s="25"/>
      <c r="B17" s="26"/>
      <c r="C17" s="108"/>
      <c r="D17" s="26"/>
      <c r="E17" s="27"/>
      <c r="F17" s="25"/>
      <c r="G17" s="25"/>
      <c r="H17" s="25"/>
      <c r="I17" s="25"/>
      <c r="J17" s="29"/>
      <c r="K17" s="29"/>
      <c r="L17" s="28"/>
      <c r="M17" s="31"/>
      <c r="N17" s="29"/>
      <c r="O17" s="67" t="str">
        <f t="shared" si="0"/>
        <v/>
      </c>
      <c r="P17" s="67" t="str">
        <f t="shared" si="1"/>
        <v/>
      </c>
      <c r="Q17" s="41"/>
      <c r="R17" s="41"/>
    </row>
    <row r="18" ht="15" customHeight="1" spans="1:18">
      <c r="A18" s="25"/>
      <c r="B18" s="26"/>
      <c r="C18" s="108"/>
      <c r="D18" s="26"/>
      <c r="E18" s="27"/>
      <c r="F18" s="25"/>
      <c r="G18" s="25"/>
      <c r="H18" s="25"/>
      <c r="I18" s="25"/>
      <c r="J18" s="29"/>
      <c r="K18" s="29"/>
      <c r="L18" s="28"/>
      <c r="M18" s="31"/>
      <c r="N18" s="29"/>
      <c r="O18" s="67" t="str">
        <f t="shared" si="0"/>
        <v/>
      </c>
      <c r="P18" s="67" t="str">
        <f t="shared" si="1"/>
        <v/>
      </c>
      <c r="Q18" s="41"/>
      <c r="R18" s="41"/>
    </row>
    <row r="19" ht="15" customHeight="1" spans="1:18">
      <c r="A19" s="25"/>
      <c r="B19" s="26"/>
      <c r="C19" s="108"/>
      <c r="D19" s="26"/>
      <c r="E19" s="27"/>
      <c r="F19" s="25"/>
      <c r="G19" s="25"/>
      <c r="H19" s="25"/>
      <c r="I19" s="25"/>
      <c r="J19" s="29"/>
      <c r="K19" s="29"/>
      <c r="L19" s="28"/>
      <c r="M19" s="31"/>
      <c r="N19" s="29"/>
      <c r="O19" s="67" t="str">
        <f t="shared" si="0"/>
        <v/>
      </c>
      <c r="P19" s="67" t="str">
        <f t="shared" si="1"/>
        <v/>
      </c>
      <c r="Q19" s="41"/>
      <c r="R19" s="41"/>
    </row>
    <row r="20" ht="15" customHeight="1" spans="1:18">
      <c r="A20" s="25"/>
      <c r="B20" s="26"/>
      <c r="C20" s="108"/>
      <c r="D20" s="26"/>
      <c r="E20" s="27"/>
      <c r="F20" s="25"/>
      <c r="G20" s="25"/>
      <c r="H20" s="25"/>
      <c r="I20" s="25"/>
      <c r="J20" s="29"/>
      <c r="K20" s="29"/>
      <c r="L20" s="28"/>
      <c r="M20" s="31"/>
      <c r="N20" s="29"/>
      <c r="O20" s="67" t="str">
        <f t="shared" si="0"/>
        <v/>
      </c>
      <c r="P20" s="67" t="str">
        <f t="shared" si="1"/>
        <v/>
      </c>
      <c r="Q20" s="41"/>
      <c r="R20" s="41"/>
    </row>
    <row r="21" ht="15" customHeight="1" spans="1:18">
      <c r="A21" s="25"/>
      <c r="B21" s="26"/>
      <c r="C21" s="108"/>
      <c r="D21" s="26"/>
      <c r="E21" s="27"/>
      <c r="F21" s="25"/>
      <c r="G21" s="25"/>
      <c r="H21" s="25"/>
      <c r="I21" s="25"/>
      <c r="J21" s="29"/>
      <c r="K21" s="29"/>
      <c r="L21" s="28"/>
      <c r="M21" s="31"/>
      <c r="N21" s="29"/>
      <c r="O21" s="67" t="str">
        <f t="shared" si="0"/>
        <v/>
      </c>
      <c r="P21" s="67" t="str">
        <f t="shared" si="1"/>
        <v/>
      </c>
      <c r="Q21" s="41"/>
      <c r="R21" s="41"/>
    </row>
    <row r="22" ht="15" customHeight="1" spans="1:18">
      <c r="A22" s="25"/>
      <c r="B22" s="26"/>
      <c r="C22" s="108"/>
      <c r="D22" s="26"/>
      <c r="E22" s="27"/>
      <c r="F22" s="25"/>
      <c r="G22" s="25"/>
      <c r="H22" s="25"/>
      <c r="I22" s="25"/>
      <c r="J22" s="29"/>
      <c r="K22" s="29"/>
      <c r="L22" s="28"/>
      <c r="M22" s="31"/>
      <c r="N22" s="29"/>
      <c r="O22" s="67" t="str">
        <f t="shared" si="0"/>
        <v/>
      </c>
      <c r="P22" s="67" t="str">
        <f t="shared" si="1"/>
        <v/>
      </c>
      <c r="Q22" s="41"/>
      <c r="R22" s="41"/>
    </row>
    <row r="23" ht="15" customHeight="1" spans="1:18">
      <c r="A23" s="25"/>
      <c r="B23" s="26"/>
      <c r="C23" s="108"/>
      <c r="D23" s="26"/>
      <c r="E23" s="27"/>
      <c r="F23" s="25"/>
      <c r="G23" s="25"/>
      <c r="H23" s="25"/>
      <c r="I23" s="25"/>
      <c r="J23" s="29"/>
      <c r="K23" s="29"/>
      <c r="L23" s="28"/>
      <c r="M23" s="31"/>
      <c r="N23" s="29"/>
      <c r="O23" s="67" t="str">
        <f t="shared" si="0"/>
        <v/>
      </c>
      <c r="P23" s="67" t="str">
        <f t="shared" si="1"/>
        <v/>
      </c>
      <c r="Q23" s="41"/>
      <c r="R23" s="41"/>
    </row>
    <row r="24" ht="15" customHeight="1" spans="1:18">
      <c r="A24" s="25"/>
      <c r="B24" s="26"/>
      <c r="C24" s="108"/>
      <c r="D24" s="26"/>
      <c r="E24" s="27"/>
      <c r="F24" s="25"/>
      <c r="G24" s="25"/>
      <c r="H24" s="25"/>
      <c r="I24" s="25"/>
      <c r="J24" s="29"/>
      <c r="K24" s="29"/>
      <c r="L24" s="28"/>
      <c r="M24" s="31"/>
      <c r="N24" s="29"/>
      <c r="O24" s="67" t="str">
        <f t="shared" si="0"/>
        <v/>
      </c>
      <c r="P24" s="67" t="str">
        <f t="shared" si="1"/>
        <v/>
      </c>
      <c r="Q24" s="41"/>
      <c r="R24" s="41"/>
    </row>
    <row r="25" ht="15" customHeight="1" spans="1:18">
      <c r="A25" s="25"/>
      <c r="B25" s="26"/>
      <c r="C25" s="108"/>
      <c r="D25" s="26"/>
      <c r="E25" s="27"/>
      <c r="F25" s="25"/>
      <c r="G25" s="25"/>
      <c r="H25" s="25"/>
      <c r="I25" s="25"/>
      <c r="J25" s="29"/>
      <c r="K25" s="29"/>
      <c r="L25" s="28"/>
      <c r="M25" s="31"/>
      <c r="N25" s="29"/>
      <c r="O25" s="67" t="str">
        <f t="shared" si="0"/>
        <v/>
      </c>
      <c r="P25" s="67" t="str">
        <f t="shared" si="1"/>
        <v/>
      </c>
      <c r="Q25" s="41"/>
      <c r="R25" s="41"/>
    </row>
    <row r="26" ht="15" customHeight="1" spans="1:18">
      <c r="A26" s="25"/>
      <c r="B26" s="26"/>
      <c r="C26" s="108"/>
      <c r="D26" s="26"/>
      <c r="E26" s="27"/>
      <c r="F26" s="25"/>
      <c r="G26" s="25"/>
      <c r="H26" s="25"/>
      <c r="I26" s="25"/>
      <c r="J26" s="29"/>
      <c r="K26" s="29"/>
      <c r="L26" s="28"/>
      <c r="M26" s="31"/>
      <c r="N26" s="29"/>
      <c r="O26" s="67" t="str">
        <f t="shared" si="0"/>
        <v/>
      </c>
      <c r="P26" s="67" t="str">
        <f t="shared" si="1"/>
        <v/>
      </c>
      <c r="Q26" s="41"/>
      <c r="R26" s="41"/>
    </row>
    <row r="27" ht="15" customHeight="1" spans="1:18">
      <c r="A27" s="25"/>
      <c r="B27" s="26"/>
      <c r="C27" s="108"/>
      <c r="D27" s="26"/>
      <c r="E27" s="27"/>
      <c r="F27" s="25"/>
      <c r="G27" s="25"/>
      <c r="H27" s="25"/>
      <c r="I27" s="25"/>
      <c r="J27" s="29"/>
      <c r="K27" s="29"/>
      <c r="L27" s="28"/>
      <c r="M27" s="31"/>
      <c r="N27" s="29"/>
      <c r="O27" s="67" t="str">
        <f t="shared" si="0"/>
        <v/>
      </c>
      <c r="P27" s="67" t="str">
        <f t="shared" si="1"/>
        <v/>
      </c>
      <c r="Q27" s="41"/>
      <c r="R27" s="41"/>
    </row>
    <row r="28" ht="15" customHeight="1" spans="1:18">
      <c r="A28" s="25"/>
      <c r="B28" s="26"/>
      <c r="C28" s="108"/>
      <c r="D28" s="26"/>
      <c r="E28" s="27"/>
      <c r="F28" s="25"/>
      <c r="G28" s="25"/>
      <c r="H28" s="25"/>
      <c r="I28" s="25"/>
      <c r="J28" s="29"/>
      <c r="K28" s="29"/>
      <c r="L28" s="28"/>
      <c r="M28" s="31"/>
      <c r="N28" s="29"/>
      <c r="O28" s="67" t="str">
        <f t="shared" si="0"/>
        <v/>
      </c>
      <c r="P28" s="67" t="str">
        <f t="shared" si="1"/>
        <v/>
      </c>
      <c r="Q28" s="41"/>
      <c r="R28" s="41"/>
    </row>
    <row r="29" ht="15" customHeight="1" spans="1:18">
      <c r="A29" s="104" t="s">
        <v>361</v>
      </c>
      <c r="B29" s="105"/>
      <c r="C29" s="105"/>
      <c r="D29" s="26"/>
      <c r="E29" s="27"/>
      <c r="F29" s="25"/>
      <c r="G29" s="25"/>
      <c r="H29" s="25"/>
      <c r="I29" s="25"/>
      <c r="J29" s="29"/>
      <c r="K29" s="37">
        <f t="shared" ref="K29:N29" si="2">SUM(K7:K28)</f>
        <v>0</v>
      </c>
      <c r="L29" s="37">
        <f t="shared" si="2"/>
        <v>0</v>
      </c>
      <c r="M29" s="37">
        <f t="shared" si="2"/>
        <v>0</v>
      </c>
      <c r="N29" s="37">
        <f t="shared" si="2"/>
        <v>0</v>
      </c>
      <c r="O29" s="67" t="str">
        <f t="shared" si="0"/>
        <v/>
      </c>
      <c r="P29" s="67" t="str">
        <f t="shared" si="1"/>
        <v/>
      </c>
      <c r="Q29" s="41"/>
      <c r="R29" s="41"/>
    </row>
    <row r="30" ht="15" customHeight="1" spans="1:18">
      <c r="A30" s="26" t="s">
        <v>403</v>
      </c>
      <c r="B30" s="26"/>
      <c r="C30" s="26"/>
      <c r="D30" s="26"/>
      <c r="E30" s="27"/>
      <c r="F30" s="25"/>
      <c r="G30" s="25"/>
      <c r="H30" s="25"/>
      <c r="I30" s="25"/>
      <c r="J30" s="29"/>
      <c r="K30" s="29"/>
      <c r="L30" s="28"/>
      <c r="M30" s="31"/>
      <c r="N30" s="29"/>
      <c r="O30" s="67" t="str">
        <f t="shared" si="0"/>
        <v/>
      </c>
      <c r="P30" s="67" t="str">
        <f t="shared" si="1"/>
        <v/>
      </c>
      <c r="Q30" s="41"/>
      <c r="R30" s="41"/>
    </row>
    <row r="31" s="14" customFormat="1" ht="15" customHeight="1" spans="1:18">
      <c r="A31" s="104" t="s">
        <v>364</v>
      </c>
      <c r="B31" s="104"/>
      <c r="C31" s="104"/>
      <c r="D31" s="109"/>
      <c r="E31" s="34"/>
      <c r="F31" s="22"/>
      <c r="G31" s="22"/>
      <c r="H31" s="22"/>
      <c r="I31" s="22"/>
      <c r="J31" s="37"/>
      <c r="K31" s="37">
        <f t="shared" ref="K31:N31" si="3">K29-K30</f>
        <v>0</v>
      </c>
      <c r="L31" s="37">
        <f t="shared" si="3"/>
        <v>0</v>
      </c>
      <c r="M31" s="37">
        <f t="shared" si="3"/>
        <v>0</v>
      </c>
      <c r="N31" s="37">
        <f t="shared" si="3"/>
        <v>0</v>
      </c>
      <c r="O31" s="67" t="str">
        <f t="shared" si="0"/>
        <v/>
      </c>
      <c r="P31" s="67" t="str">
        <f t="shared" si="1"/>
        <v/>
      </c>
      <c r="Q31" s="42"/>
      <c r="R31" s="42"/>
    </row>
  </sheetData>
  <mergeCells count="5">
    <mergeCell ref="A2:Q2"/>
    <mergeCell ref="A3:Q3"/>
    <mergeCell ref="A29:C29"/>
    <mergeCell ref="A30:C30"/>
    <mergeCell ref="A31:C31"/>
  </mergeCells>
  <hyperlinks>
    <hyperlink ref="B1" location="无形资产汇总!B9" display="返回"/>
    <hyperlink ref="A1" location="索引目录!E48" display="返回索引页"/>
  </hyperlinks>
  <pageMargins left="0.75" right="0.75" top="1" bottom="1" header="0.5" footer="0.5"/>
  <pageSetup paperSize="9" orientation="portrait"/>
  <headerFooter/>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55"/>
  <dimension ref="A1:L31"/>
  <sheetViews>
    <sheetView zoomScale="90" zoomScaleNormal="90" workbookViewId="0">
      <pane ySplit="6" topLeftCell="A17" activePane="bottomLeft" state="frozen"/>
      <selection/>
      <selection pane="bottomLeft" activeCell="J17" sqref="J17"/>
    </sheetView>
  </sheetViews>
  <sheetFormatPr defaultColWidth="9" defaultRowHeight="15.75" customHeight="1"/>
  <cols>
    <col min="1" max="1" width="7.625" style="15" customWidth="1"/>
    <col min="2" max="2" width="21.625" style="15" customWidth="1"/>
    <col min="3" max="3" width="7.875" style="15" customWidth="1"/>
    <col min="4" max="4" width="9.25" style="15" customWidth="1"/>
    <col min="5" max="5" width="13.25" style="15" customWidth="1"/>
    <col min="6" max="6" width="13.25" style="15" hidden="1" customWidth="1" outlineLevel="1"/>
    <col min="7" max="7" width="14.5" style="15" customWidth="1" collapsed="1"/>
    <col min="8" max="8" width="7.25" style="15" customWidth="1"/>
    <col min="9" max="9" width="14.125" style="15" customWidth="1"/>
    <col min="10" max="10" width="11.25" style="15" customWidth="1"/>
    <col min="11" max="11" width="7.75" style="15" customWidth="1"/>
    <col min="12" max="12" width="11.75" style="15" customWidth="1"/>
    <col min="13" max="16384" width="9" style="15"/>
  </cols>
  <sheetData>
    <row r="1" s="85" customFormat="1" ht="11.25" spans="1:12">
      <c r="A1" s="86" t="s">
        <v>268</v>
      </c>
      <c r="B1" s="86" t="s">
        <v>289</v>
      </c>
      <c r="C1" s="87"/>
      <c r="D1" s="87"/>
      <c r="E1" s="87"/>
      <c r="F1" s="87"/>
      <c r="G1" s="87"/>
      <c r="H1" s="87"/>
      <c r="I1" s="87"/>
      <c r="J1" s="87"/>
      <c r="K1" s="87"/>
      <c r="L1" s="87"/>
    </row>
    <row r="2" s="12" customFormat="1" ht="30" customHeight="1" spans="1:12">
      <c r="A2" s="19" t="s">
        <v>1876</v>
      </c>
      <c r="B2" s="19"/>
      <c r="C2" s="19"/>
      <c r="D2" s="19"/>
      <c r="E2" s="19"/>
      <c r="F2" s="19"/>
      <c r="G2" s="19"/>
      <c r="H2" s="19"/>
      <c r="I2" s="19"/>
      <c r="J2" s="19"/>
      <c r="K2" s="19"/>
      <c r="L2" s="19"/>
    </row>
    <row r="3" ht="15" customHeight="1" spans="1:12">
      <c r="A3" s="20" t="str">
        <f>CONCATENATE(封面!D9,封面!F9,封面!G9,封面!H9,封面!I9,封面!J9,封面!K9)</f>
        <v>评估基准日：2024年9月30日</v>
      </c>
      <c r="B3" s="20"/>
      <c r="C3" s="20"/>
      <c r="D3" s="20"/>
      <c r="E3" s="20"/>
      <c r="F3" s="20"/>
      <c r="G3" s="20"/>
      <c r="H3" s="38"/>
      <c r="I3" s="38"/>
      <c r="J3" s="38"/>
      <c r="K3" s="38"/>
      <c r="L3" s="38"/>
    </row>
    <row r="4" ht="15" customHeight="1" spans="1:12">
      <c r="A4" s="20"/>
      <c r="B4" s="20"/>
      <c r="C4" s="20"/>
      <c r="D4" s="20"/>
      <c r="E4" s="20"/>
      <c r="F4" s="20"/>
      <c r="G4" s="20"/>
      <c r="H4" s="38"/>
      <c r="I4" s="38"/>
      <c r="J4" s="38"/>
      <c r="K4" s="39"/>
      <c r="L4" s="40" t="s">
        <v>1877</v>
      </c>
    </row>
    <row r="5" ht="15" customHeight="1" spans="1:12">
      <c r="A5" s="21" t="str">
        <f>封面!D7&amp;封面!F7</f>
        <v>被评估单位：杭州宏逸柳溪旅游发展有限公司</v>
      </c>
      <c r="L5" s="40" t="s">
        <v>292</v>
      </c>
    </row>
    <row r="6" s="91" customFormat="1" ht="24.75" spans="1:12">
      <c r="A6" s="53" t="s">
        <v>293</v>
      </c>
      <c r="B6" s="53" t="s">
        <v>1878</v>
      </c>
      <c r="C6" s="53" t="s">
        <v>907</v>
      </c>
      <c r="D6" s="53" t="s">
        <v>1879</v>
      </c>
      <c r="E6" s="53" t="s">
        <v>804</v>
      </c>
      <c r="F6" s="93" t="s">
        <v>298</v>
      </c>
      <c r="G6" s="24" t="s">
        <v>299</v>
      </c>
      <c r="H6" s="53" t="s">
        <v>1880</v>
      </c>
      <c r="I6" s="53" t="s">
        <v>300</v>
      </c>
      <c r="J6" s="53" t="s">
        <v>301</v>
      </c>
      <c r="K6" s="53" t="s">
        <v>302</v>
      </c>
      <c r="L6" s="53" t="s">
        <v>303</v>
      </c>
    </row>
    <row r="7" ht="15" customHeight="1" spans="1:12">
      <c r="A7" s="25"/>
      <c r="B7" s="26"/>
      <c r="C7" s="27"/>
      <c r="D7" s="25"/>
      <c r="E7" s="29"/>
      <c r="F7" s="28"/>
      <c r="G7" s="31"/>
      <c r="H7" s="103"/>
      <c r="I7" s="29"/>
      <c r="J7" s="67" t="str">
        <f t="shared" ref="J7:J31" si="0">IF(OR(AND(G7=0,I7=0),I7=0),"",I7-G7)</f>
        <v/>
      </c>
      <c r="K7" s="67" t="str">
        <f t="shared" ref="K7:K31" si="1">IF(ISERROR(J7/G7),"",J7/ABS(G7)*100)</f>
        <v/>
      </c>
      <c r="L7" s="41"/>
    </row>
    <row r="8" ht="15" customHeight="1" spans="1:12">
      <c r="A8" s="25"/>
      <c r="B8" s="26"/>
      <c r="C8" s="27"/>
      <c r="D8" s="25"/>
      <c r="E8" s="29"/>
      <c r="F8" s="28"/>
      <c r="G8" s="31"/>
      <c r="H8" s="103"/>
      <c r="I8" s="29"/>
      <c r="J8" s="29" t="str">
        <f t="shared" si="0"/>
        <v/>
      </c>
      <c r="K8" s="29" t="str">
        <f t="shared" si="1"/>
        <v/>
      </c>
      <c r="L8" s="41"/>
    </row>
    <row r="9" ht="15" customHeight="1" spans="1:12">
      <c r="A9" s="25"/>
      <c r="B9" s="26"/>
      <c r="C9" s="27"/>
      <c r="D9" s="25"/>
      <c r="E9" s="29"/>
      <c r="F9" s="28"/>
      <c r="G9" s="31"/>
      <c r="H9" s="103"/>
      <c r="I9" s="29"/>
      <c r="J9" s="29" t="str">
        <f t="shared" si="0"/>
        <v/>
      </c>
      <c r="K9" s="29" t="str">
        <f t="shared" si="1"/>
        <v/>
      </c>
      <c r="L9" s="41"/>
    </row>
    <row r="10" ht="15" customHeight="1" spans="1:12">
      <c r="A10" s="25"/>
      <c r="B10" s="26"/>
      <c r="C10" s="27"/>
      <c r="D10" s="25"/>
      <c r="E10" s="29"/>
      <c r="F10" s="28"/>
      <c r="G10" s="31"/>
      <c r="H10" s="103"/>
      <c r="I10" s="29"/>
      <c r="J10" s="29" t="str">
        <f t="shared" si="0"/>
        <v/>
      </c>
      <c r="K10" s="29" t="str">
        <f t="shared" si="1"/>
        <v/>
      </c>
      <c r="L10" s="41"/>
    </row>
    <row r="11" ht="15" customHeight="1" spans="1:12">
      <c r="A11" s="25"/>
      <c r="B11" s="26"/>
      <c r="C11" s="27"/>
      <c r="D11" s="25"/>
      <c r="E11" s="29"/>
      <c r="F11" s="28"/>
      <c r="G11" s="31"/>
      <c r="H11" s="103"/>
      <c r="I11" s="29"/>
      <c r="J11" s="29" t="str">
        <f t="shared" si="0"/>
        <v/>
      </c>
      <c r="K11" s="29" t="str">
        <f t="shared" si="1"/>
        <v/>
      </c>
      <c r="L11" s="41"/>
    </row>
    <row r="12" ht="15" customHeight="1" spans="1:12">
      <c r="A12" s="25"/>
      <c r="B12" s="26"/>
      <c r="C12" s="27"/>
      <c r="D12" s="25"/>
      <c r="E12" s="29"/>
      <c r="F12" s="28"/>
      <c r="G12" s="31"/>
      <c r="H12" s="103"/>
      <c r="I12" s="29"/>
      <c r="J12" s="29" t="str">
        <f t="shared" si="0"/>
        <v/>
      </c>
      <c r="K12" s="29" t="str">
        <f t="shared" si="1"/>
        <v/>
      </c>
      <c r="L12" s="41"/>
    </row>
    <row r="13" ht="15" customHeight="1" spans="1:12">
      <c r="A13" s="25"/>
      <c r="B13" s="26"/>
      <c r="C13" s="27"/>
      <c r="D13" s="25"/>
      <c r="E13" s="29"/>
      <c r="F13" s="28"/>
      <c r="G13" s="31"/>
      <c r="H13" s="103"/>
      <c r="I13" s="29"/>
      <c r="J13" s="29" t="str">
        <f t="shared" si="0"/>
        <v/>
      </c>
      <c r="K13" s="29" t="str">
        <f t="shared" si="1"/>
        <v/>
      </c>
      <c r="L13" s="41"/>
    </row>
    <row r="14" ht="15" customHeight="1" spans="1:12">
      <c r="A14" s="25"/>
      <c r="B14" s="26"/>
      <c r="C14" s="27"/>
      <c r="D14" s="25"/>
      <c r="E14" s="29"/>
      <c r="F14" s="28"/>
      <c r="G14" s="31"/>
      <c r="H14" s="103"/>
      <c r="I14" s="29"/>
      <c r="J14" s="29" t="str">
        <f t="shared" si="0"/>
        <v/>
      </c>
      <c r="K14" s="29" t="str">
        <f t="shared" si="1"/>
        <v/>
      </c>
      <c r="L14" s="41"/>
    </row>
    <row r="15" ht="15" customHeight="1" spans="1:12">
      <c r="A15" s="25"/>
      <c r="B15" s="26"/>
      <c r="C15" s="27"/>
      <c r="D15" s="25"/>
      <c r="E15" s="29"/>
      <c r="F15" s="28"/>
      <c r="G15" s="31"/>
      <c r="H15" s="103"/>
      <c r="I15" s="29"/>
      <c r="J15" s="29" t="str">
        <f t="shared" si="0"/>
        <v/>
      </c>
      <c r="K15" s="29" t="str">
        <f t="shared" si="1"/>
        <v/>
      </c>
      <c r="L15" s="41"/>
    </row>
    <row r="16" ht="15" customHeight="1" spans="1:12">
      <c r="A16" s="25"/>
      <c r="B16" s="26"/>
      <c r="C16" s="27"/>
      <c r="D16" s="25"/>
      <c r="E16" s="29"/>
      <c r="F16" s="28"/>
      <c r="G16" s="31"/>
      <c r="H16" s="103"/>
      <c r="I16" s="29"/>
      <c r="J16" s="29" t="str">
        <f t="shared" si="0"/>
        <v/>
      </c>
      <c r="K16" s="29" t="str">
        <f t="shared" si="1"/>
        <v/>
      </c>
      <c r="L16" s="41"/>
    </row>
    <row r="17" ht="15" customHeight="1" spans="1:12">
      <c r="A17" s="25"/>
      <c r="B17" s="26"/>
      <c r="C17" s="27"/>
      <c r="D17" s="25"/>
      <c r="E17" s="29"/>
      <c r="F17" s="28"/>
      <c r="G17" s="31"/>
      <c r="H17" s="103"/>
      <c r="I17" s="29"/>
      <c r="J17" s="29" t="str">
        <f t="shared" si="0"/>
        <v/>
      </c>
      <c r="K17" s="29" t="str">
        <f t="shared" si="1"/>
        <v/>
      </c>
      <c r="L17" s="41"/>
    </row>
    <row r="18" ht="15" customHeight="1" spans="1:12">
      <c r="A18" s="25"/>
      <c r="B18" s="26"/>
      <c r="C18" s="27"/>
      <c r="D18" s="25"/>
      <c r="E18" s="29"/>
      <c r="F18" s="28"/>
      <c r="G18" s="31"/>
      <c r="H18" s="103"/>
      <c r="I18" s="29"/>
      <c r="J18" s="29" t="str">
        <f t="shared" si="0"/>
        <v/>
      </c>
      <c r="K18" s="29" t="str">
        <f t="shared" si="1"/>
        <v/>
      </c>
      <c r="L18" s="41"/>
    </row>
    <row r="19" ht="15" customHeight="1" spans="1:12">
      <c r="A19" s="25"/>
      <c r="B19" s="26"/>
      <c r="C19" s="27"/>
      <c r="D19" s="25"/>
      <c r="E19" s="29"/>
      <c r="F19" s="28"/>
      <c r="G19" s="31"/>
      <c r="H19" s="103"/>
      <c r="I19" s="29"/>
      <c r="J19" s="29" t="str">
        <f t="shared" si="0"/>
        <v/>
      </c>
      <c r="K19" s="29" t="str">
        <f t="shared" si="1"/>
        <v/>
      </c>
      <c r="L19" s="41"/>
    </row>
    <row r="20" ht="15" customHeight="1" spans="1:12">
      <c r="A20" s="25"/>
      <c r="B20" s="26"/>
      <c r="C20" s="27"/>
      <c r="D20" s="25"/>
      <c r="E20" s="29"/>
      <c r="F20" s="28"/>
      <c r="G20" s="31"/>
      <c r="H20" s="103"/>
      <c r="I20" s="29"/>
      <c r="J20" s="29" t="str">
        <f t="shared" si="0"/>
        <v/>
      </c>
      <c r="K20" s="29" t="str">
        <f t="shared" si="1"/>
        <v/>
      </c>
      <c r="L20" s="41"/>
    </row>
    <row r="21" ht="15" customHeight="1" spans="1:12">
      <c r="A21" s="25"/>
      <c r="B21" s="26"/>
      <c r="C21" s="27"/>
      <c r="D21" s="25"/>
      <c r="E21" s="29"/>
      <c r="F21" s="28"/>
      <c r="G21" s="31"/>
      <c r="H21" s="103"/>
      <c r="I21" s="29"/>
      <c r="J21" s="29" t="str">
        <f t="shared" si="0"/>
        <v/>
      </c>
      <c r="K21" s="29" t="str">
        <f t="shared" si="1"/>
        <v/>
      </c>
      <c r="L21" s="41"/>
    </row>
    <row r="22" ht="15" customHeight="1" spans="1:12">
      <c r="A22" s="25"/>
      <c r="B22" s="26"/>
      <c r="C22" s="27"/>
      <c r="D22" s="25"/>
      <c r="E22" s="29"/>
      <c r="F22" s="28"/>
      <c r="G22" s="31"/>
      <c r="H22" s="103"/>
      <c r="I22" s="29"/>
      <c r="J22" s="29" t="str">
        <f t="shared" si="0"/>
        <v/>
      </c>
      <c r="K22" s="29" t="str">
        <f t="shared" si="1"/>
        <v/>
      </c>
      <c r="L22" s="41"/>
    </row>
    <row r="23" ht="15" customHeight="1" spans="1:12">
      <c r="A23" s="25"/>
      <c r="B23" s="26"/>
      <c r="C23" s="27"/>
      <c r="D23" s="25"/>
      <c r="E23" s="29"/>
      <c r="F23" s="28"/>
      <c r="G23" s="31"/>
      <c r="H23" s="103"/>
      <c r="I23" s="29"/>
      <c r="J23" s="29" t="str">
        <f t="shared" si="0"/>
        <v/>
      </c>
      <c r="K23" s="29" t="str">
        <f t="shared" si="1"/>
        <v/>
      </c>
      <c r="L23" s="41"/>
    </row>
    <row r="24" ht="15" customHeight="1" spans="1:12">
      <c r="A24" s="25"/>
      <c r="B24" s="26"/>
      <c r="C24" s="27"/>
      <c r="D24" s="25"/>
      <c r="E24" s="29"/>
      <c r="F24" s="28"/>
      <c r="G24" s="31"/>
      <c r="H24" s="103"/>
      <c r="I24" s="29"/>
      <c r="J24" s="29" t="str">
        <f t="shared" si="0"/>
        <v/>
      </c>
      <c r="K24" s="29" t="str">
        <f t="shared" si="1"/>
        <v/>
      </c>
      <c r="L24" s="41"/>
    </row>
    <row r="25" ht="15" customHeight="1" spans="1:12">
      <c r="A25" s="25"/>
      <c r="B25" s="26"/>
      <c r="C25" s="27"/>
      <c r="D25" s="25"/>
      <c r="E25" s="29"/>
      <c r="F25" s="28"/>
      <c r="G25" s="31"/>
      <c r="H25" s="103"/>
      <c r="I25" s="29"/>
      <c r="J25" s="29" t="str">
        <f t="shared" si="0"/>
        <v/>
      </c>
      <c r="K25" s="29" t="str">
        <f t="shared" si="1"/>
        <v/>
      </c>
      <c r="L25" s="41"/>
    </row>
    <row r="26" ht="15" customHeight="1" spans="1:12">
      <c r="A26" s="25"/>
      <c r="B26" s="26"/>
      <c r="C26" s="27"/>
      <c r="D26" s="25"/>
      <c r="E26" s="29"/>
      <c r="F26" s="28"/>
      <c r="G26" s="31"/>
      <c r="H26" s="103"/>
      <c r="I26" s="29"/>
      <c r="J26" s="29" t="str">
        <f t="shared" si="0"/>
        <v/>
      </c>
      <c r="K26" s="29" t="str">
        <f t="shared" si="1"/>
        <v/>
      </c>
      <c r="L26" s="41"/>
    </row>
    <row r="27" ht="15" customHeight="1" spans="1:12">
      <c r="A27" s="25"/>
      <c r="B27" s="26"/>
      <c r="C27" s="27"/>
      <c r="D27" s="25"/>
      <c r="E27" s="29"/>
      <c r="F27" s="28"/>
      <c r="G27" s="31"/>
      <c r="H27" s="103"/>
      <c r="I27" s="29"/>
      <c r="J27" s="29" t="str">
        <f t="shared" si="0"/>
        <v/>
      </c>
      <c r="K27" s="29" t="str">
        <f t="shared" si="1"/>
        <v/>
      </c>
      <c r="L27" s="41"/>
    </row>
    <row r="28" ht="15" customHeight="1" spans="1:12">
      <c r="A28" s="25"/>
      <c r="B28" s="26"/>
      <c r="C28" s="27"/>
      <c r="D28" s="25"/>
      <c r="E28" s="29"/>
      <c r="F28" s="28"/>
      <c r="G28" s="31"/>
      <c r="H28" s="103"/>
      <c r="I28" s="29"/>
      <c r="J28" s="29" t="str">
        <f t="shared" si="0"/>
        <v/>
      </c>
      <c r="K28" s="29" t="str">
        <f t="shared" si="1"/>
        <v/>
      </c>
      <c r="L28" s="41"/>
    </row>
    <row r="29" ht="15" customHeight="1" spans="1:12">
      <c r="A29" s="104" t="s">
        <v>361</v>
      </c>
      <c r="B29" s="105"/>
      <c r="C29" s="105"/>
      <c r="D29" s="25"/>
      <c r="E29" s="29"/>
      <c r="F29" s="35">
        <f>SUM(F7:F28)</f>
        <v>0</v>
      </c>
      <c r="G29" s="36">
        <f>SUM(G7:G28)</f>
        <v>0</v>
      </c>
      <c r="H29" s="36"/>
      <c r="I29" s="36">
        <f t="shared" ref="I29" si="2">SUM(I7:I28)</f>
        <v>0</v>
      </c>
      <c r="J29" s="37" t="str">
        <f t="shared" si="0"/>
        <v/>
      </c>
      <c r="K29" s="37" t="str">
        <f t="shared" si="1"/>
        <v/>
      </c>
      <c r="L29" s="41"/>
    </row>
    <row r="30" ht="15" customHeight="1" spans="1:12">
      <c r="A30" s="26" t="s">
        <v>403</v>
      </c>
      <c r="B30" s="26"/>
      <c r="C30" s="26"/>
      <c r="D30" s="25"/>
      <c r="E30" s="29"/>
      <c r="F30" s="28"/>
      <c r="G30" s="31"/>
      <c r="H30" s="103"/>
      <c r="I30" s="29"/>
      <c r="J30" s="29" t="str">
        <f t="shared" si="0"/>
        <v/>
      </c>
      <c r="K30" s="29" t="str">
        <f t="shared" si="1"/>
        <v/>
      </c>
      <c r="L30" s="41"/>
    </row>
    <row r="31" s="14" customFormat="1" ht="15" customHeight="1" spans="1:12">
      <c r="A31" s="104" t="s">
        <v>364</v>
      </c>
      <c r="B31" s="104"/>
      <c r="C31" s="104"/>
      <c r="D31" s="22"/>
      <c r="E31" s="37"/>
      <c r="F31" s="35">
        <f>F29-F30</f>
        <v>0</v>
      </c>
      <c r="G31" s="36">
        <f t="shared" ref="G31:I31" si="3">G29-G30</f>
        <v>0</v>
      </c>
      <c r="H31" s="106"/>
      <c r="I31" s="37">
        <f t="shared" si="3"/>
        <v>0</v>
      </c>
      <c r="J31" s="37" t="str">
        <f t="shared" si="0"/>
        <v/>
      </c>
      <c r="K31" s="37" t="str">
        <f t="shared" si="1"/>
        <v/>
      </c>
      <c r="L31" s="42"/>
    </row>
  </sheetData>
  <mergeCells count="5">
    <mergeCell ref="A2:L2"/>
    <mergeCell ref="A3:L3"/>
    <mergeCell ref="A29:C29"/>
    <mergeCell ref="A30:C30"/>
    <mergeCell ref="A31:C31"/>
  </mergeCells>
  <hyperlinks>
    <hyperlink ref="A1" location="索引目录!E49" display="返回索引页"/>
    <hyperlink ref="B1" location="无形资产汇总!B15"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B64"/>
  <sheetViews>
    <sheetView topLeftCell="A45" workbookViewId="0">
      <selection activeCell="A2" sqref="A2:B2"/>
    </sheetView>
  </sheetViews>
  <sheetFormatPr defaultColWidth="9" defaultRowHeight="12.75" outlineLevelCol="1"/>
  <cols>
    <col min="1" max="2" width="30.25" style="351" customWidth="1"/>
    <col min="3" max="16384" width="9" style="352"/>
  </cols>
  <sheetData>
    <row r="1" ht="20.25" spans="1:2">
      <c r="A1" s="353" t="s">
        <v>36</v>
      </c>
      <c r="B1" s="354"/>
    </row>
    <row r="2" spans="1:2">
      <c r="A2" s="355" t="str">
        <f>CONCATENATE(封面!F9,封面!G9,封面!H9,封面!I9,封面!J9,封面!K9)</f>
        <v>2024年9月30日</v>
      </c>
      <c r="B2" s="355"/>
    </row>
    <row r="3" ht="21" customHeight="1" spans="2:2">
      <c r="B3" s="356" t="s">
        <v>165</v>
      </c>
    </row>
    <row r="4" spans="1:2">
      <c r="A4" s="357" t="s">
        <v>267</v>
      </c>
      <c r="B4" s="357" t="s">
        <v>200</v>
      </c>
    </row>
    <row r="5" spans="1:2">
      <c r="A5" s="358" t="s">
        <v>233</v>
      </c>
      <c r="B5" s="359"/>
    </row>
    <row r="6" spans="1:2">
      <c r="A6" s="358" t="s">
        <v>40</v>
      </c>
      <c r="B6" s="359"/>
    </row>
    <row r="7" spans="1:2">
      <c r="A7" s="358" t="s">
        <v>48</v>
      </c>
      <c r="B7" s="359"/>
    </row>
    <row r="8" spans="1:2">
      <c r="A8" s="358" t="s">
        <v>57</v>
      </c>
      <c r="B8" s="359"/>
    </row>
    <row r="9" spans="1:2">
      <c r="A9" s="358" t="s">
        <v>235</v>
      </c>
      <c r="B9" s="359"/>
    </row>
    <row r="10" spans="1:2">
      <c r="A10" s="358" t="s">
        <v>237</v>
      </c>
      <c r="B10" s="359"/>
    </row>
    <row r="11" spans="1:2">
      <c r="A11" s="358" t="s">
        <v>65</v>
      </c>
      <c r="B11" s="359"/>
    </row>
    <row r="12" spans="1:2">
      <c r="A12" s="358" t="s">
        <v>71</v>
      </c>
      <c r="B12" s="359"/>
    </row>
    <row r="13" spans="1:2">
      <c r="A13" s="358" t="s">
        <v>89</v>
      </c>
      <c r="B13" s="359"/>
    </row>
    <row r="14" spans="1:2">
      <c r="A14" s="358" t="s">
        <v>91</v>
      </c>
      <c r="B14" s="359"/>
    </row>
    <row r="15" spans="1:2">
      <c r="A15" s="358" t="s">
        <v>239</v>
      </c>
      <c r="B15" s="359"/>
    </row>
    <row r="16" spans="1:2">
      <c r="A16" s="358" t="s">
        <v>134</v>
      </c>
      <c r="B16" s="359"/>
    </row>
    <row r="17" s="350" customFormat="1" spans="1:2">
      <c r="A17" s="360" t="s">
        <v>242</v>
      </c>
      <c r="B17" s="361">
        <f>SUM(B6:B16)</f>
        <v>0</v>
      </c>
    </row>
    <row r="18" spans="1:2">
      <c r="A18" s="358" t="s">
        <v>243</v>
      </c>
      <c r="B18" s="359"/>
    </row>
    <row r="19" spans="1:2">
      <c r="A19" s="358" t="s">
        <v>96</v>
      </c>
      <c r="B19" s="359"/>
    </row>
    <row r="20" spans="1:2">
      <c r="A20" s="358" t="s">
        <v>97</v>
      </c>
      <c r="B20" s="359"/>
    </row>
    <row r="21" spans="1:2">
      <c r="A21" s="358" t="s">
        <v>98</v>
      </c>
      <c r="B21" s="359"/>
    </row>
    <row r="22" spans="1:2">
      <c r="A22" s="358" t="s">
        <v>99</v>
      </c>
      <c r="B22" s="359"/>
    </row>
    <row r="23" spans="1:2">
      <c r="A23" s="358" t="s">
        <v>100</v>
      </c>
      <c r="B23" s="359"/>
    </row>
    <row r="24" spans="1:2">
      <c r="A24" s="358" t="s">
        <v>101</v>
      </c>
      <c r="B24" s="359"/>
    </row>
    <row r="25" spans="1:2">
      <c r="A25" s="358" t="s">
        <v>102</v>
      </c>
      <c r="B25" s="359"/>
    </row>
    <row r="26" spans="1:2">
      <c r="A26" s="358" t="s">
        <v>107</v>
      </c>
      <c r="B26" s="359"/>
    </row>
    <row r="27" spans="1:2">
      <c r="A27" s="358" t="s">
        <v>116</v>
      </c>
      <c r="B27" s="359"/>
    </row>
    <row r="28" spans="1:2">
      <c r="A28" s="358" t="s">
        <v>122</v>
      </c>
      <c r="B28" s="359"/>
    </row>
    <row r="29" spans="1:2">
      <c r="A29" s="358" t="s">
        <v>123</v>
      </c>
      <c r="B29" s="359"/>
    </row>
    <row r="30" spans="1:2">
      <c r="A30" s="358" t="s">
        <v>124</v>
      </c>
      <c r="B30" s="359"/>
    </row>
    <row r="31" spans="1:2">
      <c r="A31" s="358" t="s">
        <v>125</v>
      </c>
      <c r="B31" s="359"/>
    </row>
    <row r="32" spans="1:2">
      <c r="A32" s="358" t="s">
        <v>130</v>
      </c>
      <c r="B32" s="359"/>
    </row>
    <row r="33" spans="1:2">
      <c r="A33" s="358" t="s">
        <v>131</v>
      </c>
      <c r="B33" s="359"/>
    </row>
    <row r="34" spans="1:2">
      <c r="A34" s="358" t="s">
        <v>132</v>
      </c>
      <c r="B34" s="359"/>
    </row>
    <row r="35" spans="1:2">
      <c r="A35" s="358" t="s">
        <v>133</v>
      </c>
      <c r="B35" s="359"/>
    </row>
    <row r="36" spans="1:2">
      <c r="A36" s="358" t="s">
        <v>134</v>
      </c>
      <c r="B36" s="359"/>
    </row>
    <row r="37" s="350" customFormat="1" spans="1:2">
      <c r="A37" s="360" t="s">
        <v>255</v>
      </c>
      <c r="B37" s="361">
        <f>SUM(B19:B36)</f>
        <v>0</v>
      </c>
    </row>
    <row r="38" s="350" customFormat="1" spans="1:2">
      <c r="A38" s="360" t="s">
        <v>261</v>
      </c>
      <c r="B38" s="361">
        <f>B17+B37</f>
        <v>0</v>
      </c>
    </row>
    <row r="39" spans="1:2">
      <c r="A39" s="358" t="s">
        <v>234</v>
      </c>
      <c r="B39" s="359"/>
    </row>
    <row r="40" spans="1:2">
      <c r="A40" s="358" t="s">
        <v>43</v>
      </c>
      <c r="B40" s="359"/>
    </row>
    <row r="41" spans="1:2">
      <c r="A41" s="358" t="s">
        <v>45</v>
      </c>
      <c r="B41" s="359"/>
    </row>
    <row r="42" spans="1:2">
      <c r="A42" s="358" t="s">
        <v>47</v>
      </c>
      <c r="B42" s="359"/>
    </row>
    <row r="43" spans="1:2">
      <c r="A43" s="358" t="s">
        <v>236</v>
      </c>
      <c r="B43" s="359"/>
    </row>
    <row r="44" spans="1:2">
      <c r="A44" s="358" t="s">
        <v>238</v>
      </c>
      <c r="B44" s="359"/>
    </row>
    <row r="45" spans="1:2">
      <c r="A45" s="358" t="s">
        <v>56</v>
      </c>
      <c r="B45" s="359"/>
    </row>
    <row r="46" spans="1:2">
      <c r="A46" s="358" t="s">
        <v>58</v>
      </c>
      <c r="B46" s="359"/>
    </row>
    <row r="47" spans="1:2">
      <c r="A47" s="358" t="s">
        <v>60</v>
      </c>
      <c r="B47" s="359"/>
    </row>
    <row r="48" spans="1:2">
      <c r="A48" s="358" t="s">
        <v>62</v>
      </c>
      <c r="B48" s="359"/>
    </row>
    <row r="49" spans="1:2">
      <c r="A49" s="358" t="s">
        <v>240</v>
      </c>
      <c r="B49" s="359"/>
    </row>
    <row r="50" spans="1:2">
      <c r="A50" s="358" t="s">
        <v>241</v>
      </c>
      <c r="B50" s="359"/>
    </row>
    <row r="51" spans="1:2">
      <c r="A51" s="358" t="s">
        <v>73</v>
      </c>
      <c r="B51" s="359"/>
    </row>
    <row r="52" s="350" customFormat="1" spans="1:2">
      <c r="A52" s="360" t="s">
        <v>244</v>
      </c>
      <c r="B52" s="361">
        <f>SUM(B40:B51)</f>
        <v>0</v>
      </c>
    </row>
    <row r="53" spans="1:2">
      <c r="A53" s="358" t="s">
        <v>245</v>
      </c>
      <c r="B53" s="359"/>
    </row>
    <row r="54" spans="1:2">
      <c r="A54" s="358" t="s">
        <v>76</v>
      </c>
      <c r="B54" s="359"/>
    </row>
    <row r="55" spans="1:2">
      <c r="A55" s="358" t="s">
        <v>78</v>
      </c>
      <c r="B55" s="359"/>
    </row>
    <row r="56" spans="1:2">
      <c r="A56" s="358" t="s">
        <v>80</v>
      </c>
      <c r="B56" s="359"/>
    </row>
    <row r="57" spans="1:2">
      <c r="A57" s="358" t="s">
        <v>82</v>
      </c>
      <c r="B57" s="359"/>
    </row>
    <row r="58" spans="1:2">
      <c r="A58" s="358" t="s">
        <v>86</v>
      </c>
      <c r="B58" s="359"/>
    </row>
    <row r="59" spans="1:2">
      <c r="A59" s="358" t="s">
        <v>88</v>
      </c>
      <c r="B59" s="359"/>
    </row>
    <row r="60" spans="1:2">
      <c r="A60" s="358" t="s">
        <v>90</v>
      </c>
      <c r="B60" s="359"/>
    </row>
    <row r="61" spans="1:2">
      <c r="A61" s="358" t="s">
        <v>92</v>
      </c>
      <c r="B61" s="359"/>
    </row>
    <row r="62" spans="1:2">
      <c r="A62" s="360" t="s">
        <v>246</v>
      </c>
      <c r="B62" s="361">
        <f>SUM(B53:B61)</f>
        <v>0</v>
      </c>
    </row>
    <row r="63" spans="1:2">
      <c r="A63" s="360" t="s">
        <v>247</v>
      </c>
      <c r="B63" s="361">
        <f>B52+B62</f>
        <v>0</v>
      </c>
    </row>
    <row r="64" spans="1:2">
      <c r="A64" s="360" t="s">
        <v>260</v>
      </c>
      <c r="B64" s="361">
        <f>B38-B63</f>
        <v>0</v>
      </c>
    </row>
  </sheetData>
  <mergeCells count="2">
    <mergeCell ref="A1:B1"/>
    <mergeCell ref="A2:B2"/>
  </mergeCells>
  <pageMargins left="0.75" right="0.75" top="1" bottom="1" header="0.5" footer="0.5"/>
  <pageSetup paperSize="9" orientation="portrait"/>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K31"/>
  <sheetViews>
    <sheetView zoomScale="90" zoomScaleNormal="90" workbookViewId="0">
      <pane ySplit="6" topLeftCell="A13" activePane="bottomLeft" state="frozen"/>
      <selection/>
      <selection pane="bottomLeft" activeCell="J17" sqref="J17"/>
    </sheetView>
  </sheetViews>
  <sheetFormatPr defaultColWidth="9" defaultRowHeight="15.75" customHeight="1"/>
  <cols>
    <col min="1" max="1" width="7.625" style="15" customWidth="1"/>
    <col min="2" max="2" width="30.125" style="15" customWidth="1"/>
    <col min="3" max="3" width="11.75" style="15" customWidth="1"/>
    <col min="4" max="4" width="15.25" style="15" hidden="1" customWidth="1" outlineLevel="1"/>
    <col min="5" max="5" width="17.625" style="15" customWidth="1" collapsed="1"/>
    <col min="6" max="6" width="17.625" style="15" customWidth="1"/>
    <col min="7" max="7" width="15.125" style="15" customWidth="1"/>
    <col min="8" max="8" width="8.25" style="15" customWidth="1"/>
    <col min="9" max="9" width="16.75" style="15" customWidth="1"/>
    <col min="10" max="16384" width="9" style="15"/>
  </cols>
  <sheetData>
    <row r="1" s="85" customFormat="1" ht="11.25" spans="1:9">
      <c r="A1" s="86" t="s">
        <v>268</v>
      </c>
      <c r="B1" s="86" t="s">
        <v>289</v>
      </c>
      <c r="C1" s="87"/>
      <c r="D1" s="87"/>
      <c r="E1" s="87"/>
      <c r="F1" s="87"/>
      <c r="G1" s="87"/>
      <c r="H1" s="87"/>
      <c r="I1" s="87"/>
    </row>
    <row r="2" s="12" customFormat="1" ht="30" customHeight="1" spans="1:9">
      <c r="A2" s="19" t="s">
        <v>1881</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38"/>
      <c r="G3" s="38"/>
      <c r="H3" s="38"/>
      <c r="I3" s="38"/>
    </row>
    <row r="4" ht="15" customHeight="1" spans="1:11">
      <c r="A4" s="20"/>
      <c r="B4" s="20"/>
      <c r="C4" s="20"/>
      <c r="D4" s="20"/>
      <c r="E4" s="20"/>
      <c r="F4" s="38"/>
      <c r="G4" s="38"/>
      <c r="H4" s="38"/>
      <c r="I4" s="40" t="s">
        <v>1882</v>
      </c>
      <c r="K4" s="40"/>
    </row>
    <row r="5" ht="15" customHeight="1" spans="1:9">
      <c r="A5" s="21" t="str">
        <f>封面!D7&amp;封面!F7</f>
        <v>被评估单位：杭州宏逸柳溪旅游发展有限公司</v>
      </c>
      <c r="I5" s="40" t="s">
        <v>292</v>
      </c>
    </row>
    <row r="6" s="91" customFormat="1" ht="19.9" customHeight="1" spans="1:9">
      <c r="A6" s="53" t="s">
        <v>293</v>
      </c>
      <c r="B6" s="53" t="s">
        <v>1883</v>
      </c>
      <c r="C6" s="53" t="s">
        <v>372</v>
      </c>
      <c r="D6" s="93" t="s">
        <v>298</v>
      </c>
      <c r="E6" s="24" t="s">
        <v>299</v>
      </c>
      <c r="F6" s="53" t="s">
        <v>300</v>
      </c>
      <c r="G6" s="53" t="s">
        <v>301</v>
      </c>
      <c r="H6" s="53" t="s">
        <v>302</v>
      </c>
      <c r="I6" s="53" t="s">
        <v>303</v>
      </c>
    </row>
    <row r="7" ht="15" customHeight="1" spans="1:9">
      <c r="A7" s="25"/>
      <c r="B7" s="26"/>
      <c r="C7" s="27"/>
      <c r="D7" s="28"/>
      <c r="E7" s="31"/>
      <c r="F7" s="29"/>
      <c r="G7" s="67" t="str">
        <f>IF(OR(AND(E7=0,F7=0),F7=0),"",F7-E7)</f>
        <v/>
      </c>
      <c r="H7" s="67" t="str">
        <f>IF(ISERROR(G7/E7),"",G7/ABS(E7)*100)</f>
        <v/>
      </c>
      <c r="I7" s="41"/>
    </row>
    <row r="8" ht="15" customHeight="1" spans="1:9">
      <c r="A8" s="25"/>
      <c r="B8" s="26"/>
      <c r="C8" s="27"/>
      <c r="D8" s="28"/>
      <c r="E8" s="31"/>
      <c r="F8" s="29"/>
      <c r="G8" s="29" t="str">
        <f t="shared" ref="G8:G31" si="0">IF(OR(AND(E8=0,F8=0),F8=0),"",F8-E8)</f>
        <v/>
      </c>
      <c r="H8" s="29" t="str">
        <f t="shared" ref="H8:H31" si="1">IF(ISERROR(G8/E8),"",G8/ABS(E8)*100)</f>
        <v/>
      </c>
      <c r="I8" s="41"/>
    </row>
    <row r="9" ht="15" customHeight="1" spans="1:9">
      <c r="A9" s="25"/>
      <c r="B9" s="26"/>
      <c r="C9" s="27"/>
      <c r="D9" s="28"/>
      <c r="E9" s="31"/>
      <c r="F9" s="29"/>
      <c r="G9" s="29" t="str">
        <f t="shared" si="0"/>
        <v/>
      </c>
      <c r="H9" s="29" t="str">
        <f t="shared" si="1"/>
        <v/>
      </c>
      <c r="I9" s="41"/>
    </row>
    <row r="10" ht="15" customHeight="1" spans="1:9">
      <c r="A10" s="25"/>
      <c r="B10" s="26"/>
      <c r="C10" s="27"/>
      <c r="D10" s="28"/>
      <c r="E10" s="31"/>
      <c r="F10" s="29"/>
      <c r="G10" s="29" t="str">
        <f t="shared" si="0"/>
        <v/>
      </c>
      <c r="H10" s="29" t="str">
        <f t="shared" si="1"/>
        <v/>
      </c>
      <c r="I10" s="41"/>
    </row>
    <row r="11" ht="15" customHeight="1" spans="1:9">
      <c r="A11" s="25"/>
      <c r="B11" s="26"/>
      <c r="C11" s="27"/>
      <c r="D11" s="28"/>
      <c r="E11" s="31"/>
      <c r="F11" s="29"/>
      <c r="G11" s="29" t="str">
        <f t="shared" si="0"/>
        <v/>
      </c>
      <c r="H11" s="29" t="str">
        <f t="shared" si="1"/>
        <v/>
      </c>
      <c r="I11" s="41"/>
    </row>
    <row r="12" ht="15" customHeight="1" spans="1:9">
      <c r="A12" s="25"/>
      <c r="B12" s="26"/>
      <c r="C12" s="27"/>
      <c r="D12" s="28"/>
      <c r="E12" s="31"/>
      <c r="F12" s="29"/>
      <c r="G12" s="29" t="str">
        <f t="shared" si="0"/>
        <v/>
      </c>
      <c r="H12" s="29" t="str">
        <f t="shared" si="1"/>
        <v/>
      </c>
      <c r="I12" s="41"/>
    </row>
    <row r="13" ht="15" customHeight="1" spans="1:9">
      <c r="A13" s="25"/>
      <c r="B13" s="26"/>
      <c r="C13" s="27"/>
      <c r="D13" s="28"/>
      <c r="E13" s="31"/>
      <c r="F13" s="29"/>
      <c r="G13" s="29" t="str">
        <f t="shared" si="0"/>
        <v/>
      </c>
      <c r="H13" s="29" t="str">
        <f t="shared" si="1"/>
        <v/>
      </c>
      <c r="I13" s="41"/>
    </row>
    <row r="14" ht="15" customHeight="1" spans="1:9">
      <c r="A14" s="25"/>
      <c r="B14" s="26"/>
      <c r="C14" s="27"/>
      <c r="D14" s="28"/>
      <c r="E14" s="31"/>
      <c r="F14" s="29"/>
      <c r="G14" s="29" t="str">
        <f t="shared" si="0"/>
        <v/>
      </c>
      <c r="H14" s="29" t="str">
        <f t="shared" si="1"/>
        <v/>
      </c>
      <c r="I14" s="41"/>
    </row>
    <row r="15" ht="15" customHeight="1" spans="1:9">
      <c r="A15" s="25"/>
      <c r="B15" s="26"/>
      <c r="C15" s="27"/>
      <c r="D15" s="28"/>
      <c r="E15" s="31"/>
      <c r="F15" s="29"/>
      <c r="G15" s="29" t="str">
        <f t="shared" si="0"/>
        <v/>
      </c>
      <c r="H15" s="29" t="str">
        <f t="shared" si="1"/>
        <v/>
      </c>
      <c r="I15" s="41"/>
    </row>
    <row r="16" ht="15" customHeight="1" spans="1:9">
      <c r="A16" s="25"/>
      <c r="B16" s="26"/>
      <c r="C16" s="27"/>
      <c r="D16" s="28"/>
      <c r="E16" s="31"/>
      <c r="F16" s="29"/>
      <c r="G16" s="29" t="str">
        <f t="shared" si="0"/>
        <v/>
      </c>
      <c r="H16" s="29" t="str">
        <f t="shared" si="1"/>
        <v/>
      </c>
      <c r="I16" s="41"/>
    </row>
    <row r="17" ht="15" customHeight="1" spans="1:9">
      <c r="A17" s="25"/>
      <c r="B17" s="26"/>
      <c r="C17" s="27"/>
      <c r="D17" s="28"/>
      <c r="E17" s="31"/>
      <c r="F17" s="29"/>
      <c r="G17" s="29" t="str">
        <f t="shared" si="0"/>
        <v/>
      </c>
      <c r="H17" s="29" t="str">
        <f t="shared" si="1"/>
        <v/>
      </c>
      <c r="I17" s="41"/>
    </row>
    <row r="18" ht="15" customHeight="1" spans="1:9">
      <c r="A18" s="25"/>
      <c r="B18" s="26"/>
      <c r="C18" s="27"/>
      <c r="D18" s="28"/>
      <c r="E18" s="31"/>
      <c r="F18" s="29"/>
      <c r="G18" s="29" t="str">
        <f t="shared" si="0"/>
        <v/>
      </c>
      <c r="H18" s="29" t="str">
        <f t="shared" si="1"/>
        <v/>
      </c>
      <c r="I18" s="41"/>
    </row>
    <row r="19" ht="15" customHeight="1" spans="1:9">
      <c r="A19" s="25"/>
      <c r="B19" s="26"/>
      <c r="C19" s="27"/>
      <c r="D19" s="28"/>
      <c r="E19" s="31"/>
      <c r="F19" s="29"/>
      <c r="G19" s="29" t="str">
        <f t="shared" si="0"/>
        <v/>
      </c>
      <c r="H19" s="29" t="str">
        <f t="shared" si="1"/>
        <v/>
      </c>
      <c r="I19" s="41"/>
    </row>
    <row r="20" ht="15" customHeight="1" spans="1:9">
      <c r="A20" s="25"/>
      <c r="B20" s="26"/>
      <c r="C20" s="27"/>
      <c r="D20" s="28"/>
      <c r="E20" s="31"/>
      <c r="F20" s="29"/>
      <c r="G20" s="29" t="str">
        <f t="shared" si="0"/>
        <v/>
      </c>
      <c r="H20" s="29" t="str">
        <f t="shared" si="1"/>
        <v/>
      </c>
      <c r="I20" s="41"/>
    </row>
    <row r="21" ht="15" customHeight="1" spans="1:9">
      <c r="A21" s="25"/>
      <c r="B21" s="26"/>
      <c r="C21" s="27"/>
      <c r="D21" s="28"/>
      <c r="E21" s="31"/>
      <c r="F21" s="29"/>
      <c r="G21" s="29" t="str">
        <f t="shared" si="0"/>
        <v/>
      </c>
      <c r="H21" s="29" t="str">
        <f t="shared" si="1"/>
        <v/>
      </c>
      <c r="I21" s="41"/>
    </row>
    <row r="22" ht="15" customHeight="1" spans="1:9">
      <c r="A22" s="25"/>
      <c r="B22" s="26"/>
      <c r="C22" s="27"/>
      <c r="D22" s="28"/>
      <c r="E22" s="31"/>
      <c r="F22" s="29"/>
      <c r="G22" s="29" t="str">
        <f t="shared" si="0"/>
        <v/>
      </c>
      <c r="H22" s="29" t="str">
        <f t="shared" si="1"/>
        <v/>
      </c>
      <c r="I22" s="41"/>
    </row>
    <row r="23" ht="15" customHeight="1" spans="1:9">
      <c r="A23" s="25"/>
      <c r="B23" s="26"/>
      <c r="C23" s="27"/>
      <c r="D23" s="28"/>
      <c r="E23" s="31"/>
      <c r="F23" s="29"/>
      <c r="G23" s="29" t="str">
        <f t="shared" si="0"/>
        <v/>
      </c>
      <c r="H23" s="29" t="str">
        <f t="shared" si="1"/>
        <v/>
      </c>
      <c r="I23" s="41"/>
    </row>
    <row r="24" ht="15" customHeight="1" spans="1:9">
      <c r="A24" s="25"/>
      <c r="B24" s="26"/>
      <c r="C24" s="27"/>
      <c r="D24" s="28"/>
      <c r="E24" s="31"/>
      <c r="F24" s="29"/>
      <c r="G24" s="29" t="str">
        <f t="shared" si="0"/>
        <v/>
      </c>
      <c r="H24" s="29" t="str">
        <f t="shared" si="1"/>
        <v/>
      </c>
      <c r="I24" s="41"/>
    </row>
    <row r="25" ht="15" customHeight="1" spans="1:9">
      <c r="A25" s="25"/>
      <c r="B25" s="26"/>
      <c r="C25" s="27"/>
      <c r="D25" s="28"/>
      <c r="E25" s="31"/>
      <c r="F25" s="29"/>
      <c r="G25" s="29" t="str">
        <f t="shared" si="0"/>
        <v/>
      </c>
      <c r="H25" s="29" t="str">
        <f t="shared" si="1"/>
        <v/>
      </c>
      <c r="I25" s="41"/>
    </row>
    <row r="26" ht="15" customHeight="1" spans="1:9">
      <c r="A26" s="25"/>
      <c r="B26" s="26"/>
      <c r="C26" s="27"/>
      <c r="D26" s="28"/>
      <c r="E26" s="31"/>
      <c r="F26" s="29"/>
      <c r="G26" s="29" t="str">
        <f t="shared" si="0"/>
        <v/>
      </c>
      <c r="H26" s="29" t="str">
        <f t="shared" si="1"/>
        <v/>
      </c>
      <c r="I26" s="41"/>
    </row>
    <row r="27" ht="15" customHeight="1" spans="1:9">
      <c r="A27" s="25"/>
      <c r="B27" s="26"/>
      <c r="C27" s="27"/>
      <c r="D27" s="28"/>
      <c r="E27" s="31"/>
      <c r="F27" s="29"/>
      <c r="G27" s="29" t="str">
        <f t="shared" si="0"/>
        <v/>
      </c>
      <c r="H27" s="29" t="str">
        <f t="shared" si="1"/>
        <v/>
      </c>
      <c r="I27" s="41"/>
    </row>
    <row r="28" ht="15" customHeight="1" spans="1:9">
      <c r="A28" s="25"/>
      <c r="B28" s="26"/>
      <c r="C28" s="27"/>
      <c r="D28" s="28"/>
      <c r="E28" s="31"/>
      <c r="F28" s="29"/>
      <c r="G28" s="29" t="str">
        <f t="shared" si="0"/>
        <v/>
      </c>
      <c r="H28" s="29" t="str">
        <f t="shared" si="1"/>
        <v/>
      </c>
      <c r="I28" s="41"/>
    </row>
    <row r="29" ht="15" customHeight="1" spans="1:9">
      <c r="A29" s="25"/>
      <c r="B29" s="26"/>
      <c r="C29" s="27"/>
      <c r="D29" s="28"/>
      <c r="E29" s="31"/>
      <c r="F29" s="29"/>
      <c r="G29" s="29" t="str">
        <f t="shared" si="0"/>
        <v/>
      </c>
      <c r="H29" s="29" t="str">
        <f t="shared" si="1"/>
        <v/>
      </c>
      <c r="I29" s="41"/>
    </row>
    <row r="30" ht="15" customHeight="1" spans="1:9">
      <c r="A30" s="25"/>
      <c r="B30" s="26"/>
      <c r="C30" s="27"/>
      <c r="D30" s="28"/>
      <c r="E30" s="31"/>
      <c r="F30" s="29"/>
      <c r="G30" s="29" t="str">
        <f t="shared" si="0"/>
        <v/>
      </c>
      <c r="H30" s="29" t="str">
        <f t="shared" si="1"/>
        <v/>
      </c>
      <c r="I30" s="41"/>
    </row>
    <row r="31" s="14" customFormat="1" ht="15" customHeight="1" spans="1:9">
      <c r="A31" s="32" t="s">
        <v>304</v>
      </c>
      <c r="B31" s="33"/>
      <c r="C31" s="88"/>
      <c r="D31" s="35">
        <f>SUM(D7:D30)</f>
        <v>0</v>
      </c>
      <c r="E31" s="36">
        <f>SUM(E7:E30)</f>
        <v>0</v>
      </c>
      <c r="F31" s="37">
        <f>SUM(F7:F30)</f>
        <v>0</v>
      </c>
      <c r="G31" s="37" t="str">
        <f t="shared" si="0"/>
        <v/>
      </c>
      <c r="H31" s="37" t="str">
        <f t="shared" si="1"/>
        <v/>
      </c>
      <c r="I31" s="42"/>
    </row>
  </sheetData>
  <mergeCells count="3">
    <mergeCell ref="A2:I2"/>
    <mergeCell ref="A3:I3"/>
    <mergeCell ref="A31:B31"/>
  </mergeCells>
  <hyperlinks>
    <hyperlink ref="A1" location="索引目录!D50" display="返回索引页"/>
    <hyperlink ref="B1" location="非流动资产评估汇总!B41"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K31"/>
  <sheetViews>
    <sheetView zoomScale="90" zoomScaleNormal="90" workbookViewId="0">
      <pane ySplit="6" topLeftCell="A7" activePane="bottomLeft" state="frozen"/>
      <selection/>
      <selection pane="bottomLeft" activeCell="J17" sqref="J17"/>
    </sheetView>
  </sheetViews>
  <sheetFormatPr defaultColWidth="9" defaultRowHeight="15.75" customHeight="1"/>
  <cols>
    <col min="1" max="1" width="7.625" style="15" customWidth="1"/>
    <col min="2" max="2" width="26.75" style="15" customWidth="1"/>
    <col min="3" max="3" width="12" style="15" customWidth="1"/>
    <col min="4" max="4" width="17.625" style="15" hidden="1" customWidth="1" outlineLevel="1"/>
    <col min="5" max="5" width="18.625" style="15" customWidth="1" collapsed="1"/>
    <col min="6" max="6" width="18.625" style="15" customWidth="1"/>
    <col min="7" max="7" width="16" style="15" customWidth="1"/>
    <col min="8" max="8" width="8.75" style="15" customWidth="1"/>
    <col min="9" max="9" width="16" style="15" customWidth="1"/>
    <col min="10" max="16384" width="9" style="15"/>
  </cols>
  <sheetData>
    <row r="1" s="85" customFormat="1" ht="11.25" spans="1:9">
      <c r="A1" s="86" t="s">
        <v>268</v>
      </c>
      <c r="B1" s="86" t="s">
        <v>289</v>
      </c>
      <c r="C1" s="87"/>
      <c r="D1" s="87"/>
      <c r="E1" s="87"/>
      <c r="F1" s="87"/>
      <c r="G1" s="87"/>
      <c r="H1" s="87"/>
      <c r="I1" s="87"/>
    </row>
    <row r="2" s="12" customFormat="1" ht="30" customHeight="1" spans="1:9">
      <c r="A2" s="19" t="s">
        <v>1884</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38"/>
      <c r="G3" s="38"/>
      <c r="H3" s="38"/>
      <c r="I3" s="38"/>
    </row>
    <row r="4" ht="15" customHeight="1" spans="1:11">
      <c r="A4" s="20"/>
      <c r="B4" s="20"/>
      <c r="C4" s="20"/>
      <c r="D4" s="20"/>
      <c r="E4" s="20"/>
      <c r="F4" s="38"/>
      <c r="G4" s="38"/>
      <c r="H4" s="38"/>
      <c r="I4" s="40" t="s">
        <v>1885</v>
      </c>
      <c r="K4" s="40"/>
    </row>
    <row r="5" ht="15" customHeight="1" spans="1:9">
      <c r="A5" s="21" t="str">
        <f>封面!D7&amp;封面!F7</f>
        <v>被评估单位：杭州宏逸柳溪旅游发展有限公司</v>
      </c>
      <c r="I5" s="40" t="s">
        <v>292</v>
      </c>
    </row>
    <row r="6" s="91" customFormat="1" ht="19.9" customHeight="1" spans="1:9">
      <c r="A6" s="53" t="s">
        <v>293</v>
      </c>
      <c r="B6" s="53" t="s">
        <v>1883</v>
      </c>
      <c r="C6" s="22" t="s">
        <v>907</v>
      </c>
      <c r="D6" s="93" t="s">
        <v>298</v>
      </c>
      <c r="E6" s="24" t="s">
        <v>299</v>
      </c>
      <c r="F6" s="53" t="s">
        <v>300</v>
      </c>
      <c r="G6" s="53" t="s">
        <v>301</v>
      </c>
      <c r="H6" s="53" t="s">
        <v>302</v>
      </c>
      <c r="I6" s="53" t="s">
        <v>303</v>
      </c>
    </row>
    <row r="7" ht="15" customHeight="1" spans="1:9">
      <c r="A7" s="25"/>
      <c r="B7" s="26"/>
      <c r="C7" s="27"/>
      <c r="D7" s="28"/>
      <c r="E7" s="31"/>
      <c r="F7" s="29"/>
      <c r="G7" s="67" t="str">
        <f>IF(OR(AND(E7=0,F7=0),F7=0),"",F7-E7)</f>
        <v/>
      </c>
      <c r="H7" s="67" t="str">
        <f>IF(ISERROR(G7/E7),"",G7/ABS(E7)*100)</f>
        <v/>
      </c>
      <c r="I7" s="41"/>
    </row>
    <row r="8" ht="15" customHeight="1" spans="1:9">
      <c r="A8" s="25"/>
      <c r="B8" s="26"/>
      <c r="C8" s="27"/>
      <c r="D8" s="28"/>
      <c r="E8" s="31"/>
      <c r="F8" s="29"/>
      <c r="G8" s="29" t="str">
        <f t="shared" ref="G8:G31" si="0">IF(OR(AND(E8=0,F8=0),F8=0),"",F8-E8)</f>
        <v/>
      </c>
      <c r="H8" s="29" t="str">
        <f t="shared" ref="H8:H31" si="1">IF(ISERROR(G8/E8),"",G8/ABS(E8)*100)</f>
        <v/>
      </c>
      <c r="I8" s="41"/>
    </row>
    <row r="9" ht="15" customHeight="1" spans="1:9">
      <c r="A9" s="25"/>
      <c r="B9" s="26"/>
      <c r="C9" s="27"/>
      <c r="D9" s="28"/>
      <c r="E9" s="31"/>
      <c r="F9" s="29"/>
      <c r="G9" s="29" t="str">
        <f t="shared" si="0"/>
        <v/>
      </c>
      <c r="H9" s="29" t="str">
        <f t="shared" si="1"/>
        <v/>
      </c>
      <c r="I9" s="41"/>
    </row>
    <row r="10" ht="15" customHeight="1" spans="1:9">
      <c r="A10" s="25"/>
      <c r="B10" s="26"/>
      <c r="C10" s="27"/>
      <c r="D10" s="28"/>
      <c r="E10" s="31"/>
      <c r="F10" s="29"/>
      <c r="G10" s="29" t="str">
        <f t="shared" si="0"/>
        <v/>
      </c>
      <c r="H10" s="29" t="str">
        <f t="shared" si="1"/>
        <v/>
      </c>
      <c r="I10" s="41"/>
    </row>
    <row r="11" ht="15" customHeight="1" spans="1:9">
      <c r="A11" s="25"/>
      <c r="B11" s="26"/>
      <c r="C11" s="27"/>
      <c r="D11" s="28"/>
      <c r="E11" s="31"/>
      <c r="F11" s="29"/>
      <c r="G11" s="29" t="str">
        <f t="shared" si="0"/>
        <v/>
      </c>
      <c r="H11" s="29" t="str">
        <f t="shared" si="1"/>
        <v/>
      </c>
      <c r="I11" s="41"/>
    </row>
    <row r="12" ht="15" customHeight="1" spans="1:9">
      <c r="A12" s="25"/>
      <c r="B12" s="26"/>
      <c r="C12" s="27"/>
      <c r="D12" s="28"/>
      <c r="E12" s="31"/>
      <c r="F12" s="29"/>
      <c r="G12" s="29" t="str">
        <f t="shared" si="0"/>
        <v/>
      </c>
      <c r="H12" s="29" t="str">
        <f t="shared" si="1"/>
        <v/>
      </c>
      <c r="I12" s="41"/>
    </row>
    <row r="13" ht="15" customHeight="1" spans="1:9">
      <c r="A13" s="25"/>
      <c r="B13" s="26"/>
      <c r="C13" s="27"/>
      <c r="D13" s="28"/>
      <c r="E13" s="31"/>
      <c r="F13" s="29"/>
      <c r="G13" s="29" t="str">
        <f t="shared" si="0"/>
        <v/>
      </c>
      <c r="H13" s="29" t="str">
        <f t="shared" si="1"/>
        <v/>
      </c>
      <c r="I13" s="41"/>
    </row>
    <row r="14" ht="15" customHeight="1" spans="1:9">
      <c r="A14" s="25"/>
      <c r="B14" s="26"/>
      <c r="C14" s="27"/>
      <c r="D14" s="28"/>
      <c r="E14" s="31"/>
      <c r="F14" s="29"/>
      <c r="G14" s="29" t="str">
        <f t="shared" si="0"/>
        <v/>
      </c>
      <c r="H14" s="29" t="str">
        <f t="shared" si="1"/>
        <v/>
      </c>
      <c r="I14" s="41"/>
    </row>
    <row r="15" ht="15" customHeight="1" spans="1:9">
      <c r="A15" s="25"/>
      <c r="B15" s="26"/>
      <c r="C15" s="27"/>
      <c r="D15" s="28"/>
      <c r="E15" s="31"/>
      <c r="F15" s="29"/>
      <c r="G15" s="29" t="str">
        <f t="shared" si="0"/>
        <v/>
      </c>
      <c r="H15" s="29" t="str">
        <f t="shared" si="1"/>
        <v/>
      </c>
      <c r="I15" s="41"/>
    </row>
    <row r="16" ht="15" customHeight="1" spans="1:9">
      <c r="A16" s="25"/>
      <c r="B16" s="26"/>
      <c r="C16" s="27"/>
      <c r="D16" s="28"/>
      <c r="E16" s="31"/>
      <c r="F16" s="29"/>
      <c r="G16" s="29" t="str">
        <f t="shared" si="0"/>
        <v/>
      </c>
      <c r="H16" s="29" t="str">
        <f t="shared" si="1"/>
        <v/>
      </c>
      <c r="I16" s="41"/>
    </row>
    <row r="17" ht="15" customHeight="1" spans="1:9">
      <c r="A17" s="25"/>
      <c r="B17" s="26"/>
      <c r="C17" s="27"/>
      <c r="D17" s="28"/>
      <c r="E17" s="31"/>
      <c r="F17" s="29"/>
      <c r="G17" s="29" t="str">
        <f t="shared" si="0"/>
        <v/>
      </c>
      <c r="H17" s="29" t="str">
        <f t="shared" si="1"/>
        <v/>
      </c>
      <c r="I17" s="41"/>
    </row>
    <row r="18" ht="15" customHeight="1" spans="1:9">
      <c r="A18" s="25"/>
      <c r="B18" s="26"/>
      <c r="C18" s="27"/>
      <c r="D18" s="28"/>
      <c r="E18" s="31"/>
      <c r="F18" s="29"/>
      <c r="G18" s="29" t="str">
        <f t="shared" si="0"/>
        <v/>
      </c>
      <c r="H18" s="29" t="str">
        <f t="shared" si="1"/>
        <v/>
      </c>
      <c r="I18" s="41"/>
    </row>
    <row r="19" ht="15" customHeight="1" spans="1:9">
      <c r="A19" s="25"/>
      <c r="B19" s="26"/>
      <c r="C19" s="27"/>
      <c r="D19" s="28"/>
      <c r="E19" s="31"/>
      <c r="F19" s="29"/>
      <c r="G19" s="29" t="str">
        <f t="shared" si="0"/>
        <v/>
      </c>
      <c r="H19" s="29" t="str">
        <f t="shared" si="1"/>
        <v/>
      </c>
      <c r="I19" s="41"/>
    </row>
    <row r="20" ht="15" customHeight="1" spans="1:9">
      <c r="A20" s="25"/>
      <c r="B20" s="26"/>
      <c r="C20" s="27"/>
      <c r="D20" s="28"/>
      <c r="E20" s="31"/>
      <c r="F20" s="29"/>
      <c r="G20" s="29" t="str">
        <f t="shared" si="0"/>
        <v/>
      </c>
      <c r="H20" s="29" t="str">
        <f t="shared" si="1"/>
        <v/>
      </c>
      <c r="I20" s="41"/>
    </row>
    <row r="21" ht="15" customHeight="1" spans="1:9">
      <c r="A21" s="25"/>
      <c r="B21" s="26"/>
      <c r="C21" s="27"/>
      <c r="D21" s="28"/>
      <c r="E21" s="31"/>
      <c r="F21" s="29"/>
      <c r="G21" s="29" t="str">
        <f t="shared" si="0"/>
        <v/>
      </c>
      <c r="H21" s="29" t="str">
        <f t="shared" si="1"/>
        <v/>
      </c>
      <c r="I21" s="41"/>
    </row>
    <row r="22" ht="15" customHeight="1" spans="1:9">
      <c r="A22" s="25"/>
      <c r="B22" s="26"/>
      <c r="C22" s="27"/>
      <c r="D22" s="28"/>
      <c r="E22" s="31"/>
      <c r="F22" s="29"/>
      <c r="G22" s="29" t="str">
        <f t="shared" si="0"/>
        <v/>
      </c>
      <c r="H22" s="29" t="str">
        <f t="shared" si="1"/>
        <v/>
      </c>
      <c r="I22" s="41"/>
    </row>
    <row r="23" ht="15" customHeight="1" spans="1:9">
      <c r="A23" s="25"/>
      <c r="B23" s="26"/>
      <c r="C23" s="27"/>
      <c r="D23" s="28"/>
      <c r="E23" s="31"/>
      <c r="F23" s="29"/>
      <c r="G23" s="29" t="str">
        <f t="shared" si="0"/>
        <v/>
      </c>
      <c r="H23" s="29" t="str">
        <f t="shared" si="1"/>
        <v/>
      </c>
      <c r="I23" s="41"/>
    </row>
    <row r="24" ht="15" customHeight="1" spans="1:9">
      <c r="A24" s="25"/>
      <c r="B24" s="26"/>
      <c r="C24" s="27"/>
      <c r="D24" s="28"/>
      <c r="E24" s="31"/>
      <c r="F24" s="29"/>
      <c r="G24" s="29" t="str">
        <f t="shared" si="0"/>
        <v/>
      </c>
      <c r="H24" s="29" t="str">
        <f t="shared" si="1"/>
        <v/>
      </c>
      <c r="I24" s="41"/>
    </row>
    <row r="25" ht="15" customHeight="1" spans="1:9">
      <c r="A25" s="25"/>
      <c r="B25" s="26"/>
      <c r="C25" s="27"/>
      <c r="D25" s="28"/>
      <c r="E25" s="31"/>
      <c r="F25" s="29"/>
      <c r="G25" s="29" t="str">
        <f t="shared" si="0"/>
        <v/>
      </c>
      <c r="H25" s="29" t="str">
        <f t="shared" si="1"/>
        <v/>
      </c>
      <c r="I25" s="41"/>
    </row>
    <row r="26" ht="15" customHeight="1" spans="1:9">
      <c r="A26" s="25"/>
      <c r="B26" s="26"/>
      <c r="C26" s="27"/>
      <c r="D26" s="28"/>
      <c r="E26" s="31"/>
      <c r="F26" s="29"/>
      <c r="G26" s="29" t="str">
        <f t="shared" si="0"/>
        <v/>
      </c>
      <c r="H26" s="29" t="str">
        <f t="shared" si="1"/>
        <v/>
      </c>
      <c r="I26" s="41"/>
    </row>
    <row r="27" ht="15" customHeight="1" spans="1:9">
      <c r="A27" s="25"/>
      <c r="B27" s="26"/>
      <c r="C27" s="27"/>
      <c r="D27" s="28"/>
      <c r="E27" s="31"/>
      <c r="F27" s="29"/>
      <c r="G27" s="29" t="str">
        <f t="shared" si="0"/>
        <v/>
      </c>
      <c r="H27" s="29" t="str">
        <f t="shared" si="1"/>
        <v/>
      </c>
      <c r="I27" s="41"/>
    </row>
    <row r="28" ht="15" customHeight="1" spans="1:9">
      <c r="A28" s="25"/>
      <c r="B28" s="26"/>
      <c r="C28" s="27"/>
      <c r="D28" s="28"/>
      <c r="E28" s="31"/>
      <c r="F28" s="29"/>
      <c r="G28" s="29" t="str">
        <f t="shared" si="0"/>
        <v/>
      </c>
      <c r="H28" s="29" t="str">
        <f t="shared" si="1"/>
        <v/>
      </c>
      <c r="I28" s="41"/>
    </row>
    <row r="29" s="14" customFormat="1" ht="15" customHeight="1" spans="1:9">
      <c r="A29" s="98" t="s">
        <v>361</v>
      </c>
      <c r="B29" s="99"/>
      <c r="C29" s="88"/>
      <c r="D29" s="35">
        <f>SUM(D7:D28)</f>
        <v>0</v>
      </c>
      <c r="E29" s="36">
        <f>SUM(E7:E28)</f>
        <v>0</v>
      </c>
      <c r="F29" s="37">
        <f>SUM(F7:F28)</f>
        <v>0</v>
      </c>
      <c r="G29" s="37" t="str">
        <f t="shared" si="0"/>
        <v/>
      </c>
      <c r="H29" s="37" t="str">
        <f t="shared" si="1"/>
        <v/>
      </c>
      <c r="I29" s="42"/>
    </row>
    <row r="30" ht="15" customHeight="1" spans="1:9">
      <c r="A30" s="100" t="s">
        <v>403</v>
      </c>
      <c r="B30" s="101"/>
      <c r="C30" s="102"/>
      <c r="D30" s="28"/>
      <c r="E30" s="31"/>
      <c r="F30" s="29">
        <v>0</v>
      </c>
      <c r="G30" s="29" t="str">
        <f t="shared" si="0"/>
        <v/>
      </c>
      <c r="H30" s="29" t="str">
        <f t="shared" si="1"/>
        <v/>
      </c>
      <c r="I30" s="41"/>
    </row>
    <row r="31" s="14" customFormat="1" ht="15" customHeight="1" spans="1:9">
      <c r="A31" s="98" t="s">
        <v>364</v>
      </c>
      <c r="B31" s="99"/>
      <c r="C31" s="88"/>
      <c r="D31" s="35">
        <f>D29-D30</f>
        <v>0</v>
      </c>
      <c r="E31" s="36">
        <f>E29-E30</f>
        <v>0</v>
      </c>
      <c r="F31" s="37">
        <f>F29-F30</f>
        <v>0</v>
      </c>
      <c r="G31" s="37" t="str">
        <f t="shared" si="0"/>
        <v/>
      </c>
      <c r="H31" s="37" t="str">
        <f t="shared" si="1"/>
        <v/>
      </c>
      <c r="I31" s="42"/>
    </row>
  </sheetData>
  <mergeCells count="5">
    <mergeCell ref="A2:I2"/>
    <mergeCell ref="A3:I3"/>
    <mergeCell ref="A29:B29"/>
    <mergeCell ref="A30:B30"/>
    <mergeCell ref="A31:B31"/>
  </mergeCells>
  <hyperlinks>
    <hyperlink ref="A1" location="索引目录!D51" display="返回索引页"/>
    <hyperlink ref="B1" location="非流动资产评估汇总!B42"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L29"/>
  <sheetViews>
    <sheetView zoomScale="90" zoomScaleNormal="90" workbookViewId="0">
      <pane ySplit="6" topLeftCell="A7" activePane="bottomLeft" state="frozen"/>
      <selection/>
      <selection pane="bottomLeft" activeCell="J18" sqref="J18"/>
    </sheetView>
  </sheetViews>
  <sheetFormatPr defaultColWidth="9" defaultRowHeight="15.75" customHeight="1"/>
  <cols>
    <col min="1" max="1" width="7.625" style="15" customWidth="1"/>
    <col min="2" max="2" width="24.125" style="15" customWidth="1"/>
    <col min="3" max="3" width="7.75" style="15" customWidth="1"/>
    <col min="4" max="4" width="12.5" style="15" customWidth="1"/>
    <col min="5" max="5" width="8.125" style="15" customWidth="1"/>
    <col min="6" max="6" width="14.25" style="15" hidden="1" customWidth="1" outlineLevel="1"/>
    <col min="7" max="7" width="12.125" style="15" customWidth="1" collapsed="1"/>
    <col min="8" max="8" width="7" style="15" customWidth="1"/>
    <col min="9" max="9" width="14.25" style="15" customWidth="1"/>
    <col min="10" max="10" width="12.25" style="15" customWidth="1"/>
    <col min="11" max="11" width="8.125" style="15" customWidth="1"/>
    <col min="12" max="12" width="10" style="15" customWidth="1"/>
    <col min="13" max="16384" width="9" style="15"/>
  </cols>
  <sheetData>
    <row r="1" s="85" customFormat="1" ht="11.25" spans="1:12">
      <c r="A1" s="90" t="s">
        <v>288</v>
      </c>
      <c r="B1" s="86" t="s">
        <v>289</v>
      </c>
      <c r="C1" s="87"/>
      <c r="D1" s="87"/>
      <c r="E1" s="87"/>
      <c r="F1" s="87"/>
      <c r="G1" s="87"/>
      <c r="H1" s="87"/>
      <c r="I1" s="87"/>
      <c r="J1" s="87"/>
      <c r="K1" s="87"/>
      <c r="L1" s="87"/>
    </row>
    <row r="2" s="12" customFormat="1" ht="30" customHeight="1" spans="1:12">
      <c r="A2" s="92" t="s">
        <v>1886</v>
      </c>
      <c r="B2" s="19"/>
      <c r="C2" s="19"/>
      <c r="D2" s="19"/>
      <c r="E2" s="19"/>
      <c r="F2" s="19"/>
      <c r="G2" s="19"/>
      <c r="H2" s="19"/>
      <c r="I2" s="19"/>
      <c r="J2" s="19"/>
      <c r="K2" s="19"/>
      <c r="L2" s="19"/>
    </row>
    <row r="3" ht="15" customHeight="1" spans="1:12">
      <c r="A3" s="20" t="str">
        <f>CONCATENATE(封面!D9,封面!F9,封面!G9,封面!H9,封面!I9,封面!J9,封面!K9)</f>
        <v>评估基准日：2024年9月30日</v>
      </c>
      <c r="B3" s="20"/>
      <c r="C3" s="20"/>
      <c r="D3" s="20"/>
      <c r="E3" s="20"/>
      <c r="F3" s="20"/>
      <c r="G3" s="20"/>
      <c r="H3" s="38"/>
      <c r="I3" s="38"/>
      <c r="J3" s="38"/>
      <c r="K3" s="38"/>
      <c r="L3" s="38"/>
    </row>
    <row r="4" ht="15" customHeight="1" spans="1:12">
      <c r="A4" s="20"/>
      <c r="B4" s="20"/>
      <c r="C4" s="20"/>
      <c r="D4" s="20"/>
      <c r="E4" s="20"/>
      <c r="F4" s="20"/>
      <c r="G4" s="20"/>
      <c r="H4" s="38"/>
      <c r="I4" s="38"/>
      <c r="J4" s="38"/>
      <c r="K4" s="39"/>
      <c r="L4" s="40" t="s">
        <v>1887</v>
      </c>
    </row>
    <row r="5" ht="15" customHeight="1" spans="1:12">
      <c r="A5" s="21" t="str">
        <f>封面!D7&amp;封面!F7</f>
        <v>被评估单位：杭州宏逸柳溪旅游发展有限公司</v>
      </c>
      <c r="L5" s="40" t="s">
        <v>292</v>
      </c>
    </row>
    <row r="6" s="91" customFormat="1" ht="24" spans="1:12">
      <c r="A6" s="53" t="s">
        <v>293</v>
      </c>
      <c r="B6" s="53" t="s">
        <v>1888</v>
      </c>
      <c r="C6" s="53" t="s">
        <v>1836</v>
      </c>
      <c r="D6" s="53" t="s">
        <v>1889</v>
      </c>
      <c r="E6" s="53" t="s">
        <v>1890</v>
      </c>
      <c r="F6" s="93" t="s">
        <v>298</v>
      </c>
      <c r="G6" s="24" t="s">
        <v>299</v>
      </c>
      <c r="H6" s="53" t="s">
        <v>1891</v>
      </c>
      <c r="I6" s="53" t="s">
        <v>300</v>
      </c>
      <c r="J6" s="53" t="s">
        <v>301</v>
      </c>
      <c r="K6" s="53" t="s">
        <v>302</v>
      </c>
      <c r="L6" s="53" t="s">
        <v>303</v>
      </c>
    </row>
    <row r="7" ht="15" customHeight="1" spans="1:12">
      <c r="A7" s="25"/>
      <c r="B7" s="94"/>
      <c r="C7" s="27"/>
      <c r="D7" s="29"/>
      <c r="E7" s="25"/>
      <c r="F7" s="28"/>
      <c r="G7" s="29"/>
      <c r="H7" s="95"/>
      <c r="I7" s="29"/>
      <c r="J7" s="29"/>
      <c r="K7" s="97"/>
      <c r="L7" s="41"/>
    </row>
    <row r="8" ht="15" customHeight="1" spans="1:12">
      <c r="A8" s="25"/>
      <c r="B8" s="94"/>
      <c r="C8" s="27"/>
      <c r="D8" s="29"/>
      <c r="E8" s="25"/>
      <c r="F8" s="28"/>
      <c r="G8" s="29"/>
      <c r="H8" s="95"/>
      <c r="I8" s="29"/>
      <c r="J8" s="29"/>
      <c r="K8" s="97"/>
      <c r="L8" s="41"/>
    </row>
    <row r="9" ht="15" customHeight="1" spans="1:12">
      <c r="A9" s="25"/>
      <c r="B9" s="94"/>
      <c r="C9" s="27"/>
      <c r="D9" s="29"/>
      <c r="E9" s="25"/>
      <c r="F9" s="28"/>
      <c r="G9" s="29"/>
      <c r="H9" s="95"/>
      <c r="I9" s="29"/>
      <c r="J9" s="29"/>
      <c r="K9" s="97"/>
      <c r="L9" s="41"/>
    </row>
    <row r="10" ht="15" customHeight="1" spans="1:12">
      <c r="A10" s="25"/>
      <c r="B10" s="94"/>
      <c r="C10" s="27"/>
      <c r="D10" s="29"/>
      <c r="E10" s="25"/>
      <c r="F10" s="28"/>
      <c r="G10" s="29"/>
      <c r="H10" s="95"/>
      <c r="I10" s="29"/>
      <c r="J10" s="29"/>
      <c r="K10" s="97"/>
      <c r="L10" s="41"/>
    </row>
    <row r="11" ht="15" customHeight="1" spans="1:12">
      <c r="A11" s="25"/>
      <c r="B11" s="94"/>
      <c r="C11" s="27"/>
      <c r="D11" s="29"/>
      <c r="E11" s="25"/>
      <c r="F11" s="28"/>
      <c r="G11" s="29"/>
      <c r="H11" s="95"/>
      <c r="I11" s="29"/>
      <c r="J11" s="29"/>
      <c r="K11" s="97"/>
      <c r="L11" s="41"/>
    </row>
    <row r="12" ht="15" customHeight="1" spans="1:12">
      <c r="A12" s="25"/>
      <c r="B12" s="94"/>
      <c r="C12" s="27"/>
      <c r="D12" s="29"/>
      <c r="E12" s="25"/>
      <c r="F12" s="28"/>
      <c r="G12" s="29"/>
      <c r="H12" s="95"/>
      <c r="I12" s="29"/>
      <c r="J12" s="29"/>
      <c r="K12" s="97"/>
      <c r="L12" s="41"/>
    </row>
    <row r="13" ht="15" customHeight="1" spans="1:12">
      <c r="A13" s="25"/>
      <c r="B13" s="94"/>
      <c r="C13" s="27"/>
      <c r="D13" s="29"/>
      <c r="E13" s="25"/>
      <c r="F13" s="28"/>
      <c r="G13" s="29"/>
      <c r="H13" s="95"/>
      <c r="I13" s="29"/>
      <c r="J13" s="29"/>
      <c r="K13" s="97"/>
      <c r="L13" s="41"/>
    </row>
    <row r="14" ht="15" customHeight="1" spans="1:12">
      <c r="A14" s="25"/>
      <c r="B14" s="94"/>
      <c r="C14" s="27"/>
      <c r="D14" s="29"/>
      <c r="E14" s="25"/>
      <c r="F14" s="28"/>
      <c r="G14" s="29"/>
      <c r="H14" s="95"/>
      <c r="I14" s="29"/>
      <c r="J14" s="29"/>
      <c r="K14" s="97"/>
      <c r="L14" s="41"/>
    </row>
    <row r="15" ht="15" customHeight="1" spans="1:12">
      <c r="A15" s="25"/>
      <c r="B15" s="96"/>
      <c r="C15" s="27"/>
      <c r="D15" s="29"/>
      <c r="E15" s="25"/>
      <c r="F15" s="28"/>
      <c r="G15" s="29"/>
      <c r="H15" s="95"/>
      <c r="I15" s="29"/>
      <c r="J15" s="29"/>
      <c r="K15" s="97"/>
      <c r="L15" s="41"/>
    </row>
    <row r="16" ht="15" customHeight="1" spans="1:12">
      <c r="A16" s="25"/>
      <c r="B16" s="94"/>
      <c r="C16" s="27"/>
      <c r="D16" s="29"/>
      <c r="E16" s="25"/>
      <c r="F16" s="28"/>
      <c r="G16" s="29"/>
      <c r="H16" s="95"/>
      <c r="I16" s="29"/>
      <c r="J16" s="29"/>
      <c r="K16" s="97"/>
      <c r="L16" s="41"/>
    </row>
    <row r="17" ht="15" customHeight="1" spans="1:12">
      <c r="A17" s="25"/>
      <c r="B17" s="26"/>
      <c r="C17" s="27"/>
      <c r="D17" s="29"/>
      <c r="E17" s="25"/>
      <c r="F17" s="28"/>
      <c r="G17" s="31"/>
      <c r="H17" s="25"/>
      <c r="I17" s="29"/>
      <c r="J17" s="29" t="str">
        <f t="shared" ref="J17:J28" si="0">IF(OR(AND(G17=0,I17=0),I17=0),"",I17-G17)</f>
        <v/>
      </c>
      <c r="K17" s="29" t="str">
        <f t="shared" ref="K17:K29" si="1">IF(ISERROR(J17/G17),"",J17/ABS(G17)*100)</f>
        <v/>
      </c>
      <c r="L17" s="41"/>
    </row>
    <row r="18" ht="15" customHeight="1" spans="1:12">
      <c r="A18" s="25"/>
      <c r="B18" s="26"/>
      <c r="C18" s="27"/>
      <c r="D18" s="29"/>
      <c r="E18" s="25"/>
      <c r="F18" s="28"/>
      <c r="G18" s="31"/>
      <c r="H18" s="25"/>
      <c r="I18" s="29"/>
      <c r="J18" s="29" t="str">
        <f t="shared" si="0"/>
        <v/>
      </c>
      <c r="K18" s="29" t="str">
        <f t="shared" si="1"/>
        <v/>
      </c>
      <c r="L18" s="41"/>
    </row>
    <row r="19" ht="15" customHeight="1" spans="1:12">
      <c r="A19" s="25"/>
      <c r="B19" s="26"/>
      <c r="C19" s="27"/>
      <c r="D19" s="29"/>
      <c r="E19" s="25"/>
      <c r="F19" s="28"/>
      <c r="G19" s="31"/>
      <c r="H19" s="25"/>
      <c r="I19" s="29"/>
      <c r="J19" s="29" t="str">
        <f t="shared" si="0"/>
        <v/>
      </c>
      <c r="K19" s="29" t="str">
        <f t="shared" si="1"/>
        <v/>
      </c>
      <c r="L19" s="41"/>
    </row>
    <row r="20" ht="15" customHeight="1" spans="1:12">
      <c r="A20" s="25"/>
      <c r="B20" s="26"/>
      <c r="C20" s="27"/>
      <c r="D20" s="29"/>
      <c r="E20" s="25"/>
      <c r="F20" s="28"/>
      <c r="G20" s="31"/>
      <c r="H20" s="25"/>
      <c r="I20" s="29"/>
      <c r="J20" s="29" t="str">
        <f t="shared" si="0"/>
        <v/>
      </c>
      <c r="K20" s="29" t="str">
        <f t="shared" si="1"/>
        <v/>
      </c>
      <c r="L20" s="41"/>
    </row>
    <row r="21" ht="15" customHeight="1" spans="1:12">
      <c r="A21" s="25"/>
      <c r="B21" s="26"/>
      <c r="C21" s="27"/>
      <c r="D21" s="29"/>
      <c r="E21" s="25"/>
      <c r="F21" s="28"/>
      <c r="G21" s="31"/>
      <c r="H21" s="25"/>
      <c r="I21" s="29"/>
      <c r="J21" s="29" t="str">
        <f t="shared" si="0"/>
        <v/>
      </c>
      <c r="K21" s="29" t="str">
        <f t="shared" si="1"/>
        <v/>
      </c>
      <c r="L21" s="41"/>
    </row>
    <row r="22" ht="15" customHeight="1" spans="1:12">
      <c r="A22" s="25"/>
      <c r="B22" s="26"/>
      <c r="C22" s="27"/>
      <c r="D22" s="29"/>
      <c r="E22" s="25"/>
      <c r="F22" s="28"/>
      <c r="G22" s="31"/>
      <c r="H22" s="25"/>
      <c r="I22" s="29"/>
      <c r="J22" s="29" t="str">
        <f t="shared" si="0"/>
        <v/>
      </c>
      <c r="K22" s="29" t="str">
        <f t="shared" si="1"/>
        <v/>
      </c>
      <c r="L22" s="41"/>
    </row>
    <row r="23" ht="15" customHeight="1" spans="1:12">
      <c r="A23" s="25"/>
      <c r="B23" s="26"/>
      <c r="C23" s="27"/>
      <c r="D23" s="29"/>
      <c r="E23" s="25"/>
      <c r="F23" s="28"/>
      <c r="G23" s="31"/>
      <c r="H23" s="25"/>
      <c r="I23" s="29"/>
      <c r="J23" s="29" t="str">
        <f t="shared" si="0"/>
        <v/>
      </c>
      <c r="K23" s="29" t="str">
        <f t="shared" si="1"/>
        <v/>
      </c>
      <c r="L23" s="41"/>
    </row>
    <row r="24" ht="15" customHeight="1" spans="1:12">
      <c r="A24" s="25"/>
      <c r="B24" s="26"/>
      <c r="C24" s="27"/>
      <c r="D24" s="29"/>
      <c r="E24" s="25"/>
      <c r="F24" s="28"/>
      <c r="G24" s="31"/>
      <c r="H24" s="25"/>
      <c r="I24" s="29"/>
      <c r="J24" s="29" t="str">
        <f t="shared" si="0"/>
        <v/>
      </c>
      <c r="K24" s="29" t="str">
        <f t="shared" si="1"/>
        <v/>
      </c>
      <c r="L24" s="41"/>
    </row>
    <row r="25" ht="15" customHeight="1" spans="1:12">
      <c r="A25" s="25"/>
      <c r="B25" s="26"/>
      <c r="C25" s="27"/>
      <c r="D25" s="29"/>
      <c r="E25" s="25"/>
      <c r="F25" s="28"/>
      <c r="G25" s="31"/>
      <c r="H25" s="25"/>
      <c r="I25" s="29"/>
      <c r="J25" s="29" t="str">
        <f t="shared" si="0"/>
        <v/>
      </c>
      <c r="K25" s="29" t="str">
        <f t="shared" si="1"/>
        <v/>
      </c>
      <c r="L25" s="41"/>
    </row>
    <row r="26" ht="15" customHeight="1" spans="1:12">
      <c r="A26" s="25"/>
      <c r="B26" s="26"/>
      <c r="C26" s="27"/>
      <c r="D26" s="29"/>
      <c r="E26" s="25"/>
      <c r="F26" s="28"/>
      <c r="G26" s="31"/>
      <c r="H26" s="25"/>
      <c r="I26" s="29"/>
      <c r="J26" s="29" t="str">
        <f t="shared" si="0"/>
        <v/>
      </c>
      <c r="K26" s="29" t="str">
        <f t="shared" si="1"/>
        <v/>
      </c>
      <c r="L26" s="41"/>
    </row>
    <row r="27" ht="15" customHeight="1" spans="1:12">
      <c r="A27" s="25"/>
      <c r="B27" s="26"/>
      <c r="C27" s="27"/>
      <c r="D27" s="29"/>
      <c r="E27" s="25"/>
      <c r="F27" s="28"/>
      <c r="G27" s="31"/>
      <c r="H27" s="25"/>
      <c r="I27" s="29"/>
      <c r="J27" s="29" t="str">
        <f t="shared" si="0"/>
        <v/>
      </c>
      <c r="K27" s="29" t="str">
        <f t="shared" si="1"/>
        <v/>
      </c>
      <c r="L27" s="41"/>
    </row>
    <row r="28" ht="15" customHeight="1" spans="1:12">
      <c r="A28" s="25"/>
      <c r="B28" s="26"/>
      <c r="C28" s="27"/>
      <c r="D28" s="29"/>
      <c r="E28" s="25"/>
      <c r="F28" s="28"/>
      <c r="G28" s="31"/>
      <c r="H28" s="25"/>
      <c r="I28" s="29"/>
      <c r="J28" s="29" t="str">
        <f t="shared" si="0"/>
        <v/>
      </c>
      <c r="K28" s="29" t="str">
        <f t="shared" si="1"/>
        <v/>
      </c>
      <c r="L28" s="41"/>
    </row>
    <row r="29" s="14" customFormat="1" ht="15" customHeight="1" spans="1:12">
      <c r="A29" s="32" t="s">
        <v>1892</v>
      </c>
      <c r="B29" s="33"/>
      <c r="C29" s="34"/>
      <c r="D29" s="37"/>
      <c r="E29" s="22"/>
      <c r="F29" s="35">
        <f>SUM(F8:F28)</f>
        <v>0</v>
      </c>
      <c r="G29" s="36">
        <f>SUM(G7:G28)</f>
        <v>0</v>
      </c>
      <c r="H29" s="22"/>
      <c r="I29" s="37">
        <f>SUM(I7:I28)</f>
        <v>0</v>
      </c>
      <c r="J29" s="29">
        <f>I29-G29</f>
        <v>0</v>
      </c>
      <c r="K29" s="37" t="str">
        <f t="shared" si="1"/>
        <v/>
      </c>
      <c r="L29" s="42"/>
    </row>
  </sheetData>
  <mergeCells count="3">
    <mergeCell ref="A2:L2"/>
    <mergeCell ref="A3:L3"/>
    <mergeCell ref="A29:B29"/>
  </mergeCells>
  <hyperlinks>
    <hyperlink ref="A1" location="索引目录!D52" display="返回索引页"/>
    <hyperlink ref="B1" location="非流动资产评估汇总!B45" display="返回"/>
  </hyperlinks>
  <printOptions horizontalCentered="1"/>
  <pageMargins left="0.156944444444444" right="0.156944444444444" top="0.984027777777778" bottom="0.786805555555556" header="0.984027777777778" footer="0.393055555555556"/>
  <pageSetup paperSize="9" fitToHeight="0" orientation="landscape"/>
  <headerFooter alignWithMargins="0">
    <oddHeader>&amp;R&amp;10</oddHeader>
    <oddFooter>&amp;R共&amp;N页，第&amp;P页</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72"/>
  <dimension ref="A1:M31"/>
  <sheetViews>
    <sheetView zoomScale="90" zoomScaleNormal="90" workbookViewId="0">
      <pane ySplit="6" topLeftCell="A7" activePane="bottomLeft" state="frozen"/>
      <selection/>
      <selection pane="bottomLeft" activeCell="K14" sqref="K14"/>
    </sheetView>
  </sheetViews>
  <sheetFormatPr defaultColWidth="9" defaultRowHeight="15.75" customHeight="1"/>
  <cols>
    <col min="1" max="1" width="7.625" style="15" customWidth="1"/>
    <col min="2" max="2" width="32.125" style="15" customWidth="1"/>
    <col min="3" max="3" width="14.625" style="15" customWidth="1"/>
    <col min="4" max="4" width="19.25" style="15" hidden="1" customWidth="1" outlineLevel="1"/>
    <col min="5" max="5" width="21.625" style="15" customWidth="1" collapsed="1"/>
    <col min="6" max="6" width="21.625" style="15" customWidth="1"/>
    <col min="7" max="7" width="11.25" style="15" customWidth="1"/>
    <col min="8" max="8" width="8.25" style="15" customWidth="1"/>
    <col min="9" max="9" width="11.875" style="15" customWidth="1"/>
    <col min="10" max="16384" width="9" style="15"/>
  </cols>
  <sheetData>
    <row r="1" s="85" customFormat="1" ht="11.25" spans="1:9">
      <c r="A1" s="90" t="s">
        <v>288</v>
      </c>
      <c r="B1" s="86" t="s">
        <v>289</v>
      </c>
      <c r="C1" s="87"/>
      <c r="D1" s="87"/>
      <c r="E1" s="87"/>
      <c r="F1" s="87"/>
      <c r="G1" s="87"/>
      <c r="H1" s="87"/>
      <c r="I1" s="87"/>
    </row>
    <row r="2" s="12" customFormat="1" ht="30" customHeight="1" spans="1:9">
      <c r="A2" s="19" t="s">
        <v>1893</v>
      </c>
      <c r="B2" s="46"/>
      <c r="C2" s="46"/>
      <c r="D2" s="46"/>
      <c r="E2" s="46"/>
      <c r="F2" s="46"/>
      <c r="G2" s="46"/>
      <c r="H2" s="46"/>
      <c r="I2" s="46"/>
    </row>
    <row r="3" ht="15" customHeight="1" spans="1:9">
      <c r="A3" s="20" t="str">
        <f>CONCATENATE(封面!D9,封面!F9,封面!G9,封面!H9,封面!I9,封面!J9,封面!K9)</f>
        <v>评估基准日：2024年9月30日</v>
      </c>
      <c r="B3" s="20"/>
      <c r="C3" s="20"/>
      <c r="D3" s="20"/>
      <c r="E3" s="20"/>
      <c r="F3" s="20"/>
      <c r="G3" s="20"/>
      <c r="H3" s="20"/>
      <c r="I3" s="20"/>
    </row>
    <row r="4" ht="15" customHeight="1" spans="1:13">
      <c r="A4" s="20"/>
      <c r="B4" s="20"/>
      <c r="C4" s="20"/>
      <c r="D4" s="20"/>
      <c r="E4" s="20"/>
      <c r="F4" s="20"/>
      <c r="G4" s="20"/>
      <c r="H4" s="20"/>
      <c r="I4" s="40" t="s">
        <v>1894</v>
      </c>
      <c r="M4" s="40"/>
    </row>
    <row r="5" ht="15" customHeight="1" spans="1:9">
      <c r="A5" s="21" t="str">
        <f>封面!D7&amp;封面!F7</f>
        <v>被评估单位：杭州宏逸柳溪旅游发展有限公司</v>
      </c>
      <c r="I5" s="40" t="s">
        <v>292</v>
      </c>
    </row>
    <row r="6" s="13" customFormat="1" ht="19.9" customHeight="1" spans="1:9">
      <c r="A6" s="22" t="s">
        <v>293</v>
      </c>
      <c r="B6" s="22" t="s">
        <v>1883</v>
      </c>
      <c r="C6" s="22" t="s">
        <v>372</v>
      </c>
      <c r="D6" s="23" t="s">
        <v>298</v>
      </c>
      <c r="E6" s="24" t="s">
        <v>299</v>
      </c>
      <c r="F6" s="22" t="s">
        <v>300</v>
      </c>
      <c r="G6" s="53" t="s">
        <v>301</v>
      </c>
      <c r="H6" s="53" t="s">
        <v>302</v>
      </c>
      <c r="I6" s="22" t="s">
        <v>303</v>
      </c>
    </row>
    <row r="7" ht="15" customHeight="1" spans="1:9">
      <c r="A7" s="25"/>
      <c r="B7" s="26"/>
      <c r="C7" s="27"/>
      <c r="D7" s="48"/>
      <c r="E7" s="49"/>
      <c r="F7" s="30"/>
      <c r="G7" s="67" t="str">
        <f>IF(OR(AND(E7=0,F7=0),F7=0),"",F7-E7)</f>
        <v/>
      </c>
      <c r="H7" s="67" t="str">
        <f>IF(ISERROR(G7/E7),"",G7/ABS(E7)*100)</f>
        <v/>
      </c>
      <c r="I7" s="41"/>
    </row>
    <row r="8" ht="15" customHeight="1" spans="1:9">
      <c r="A8" s="25"/>
      <c r="B8" s="26"/>
      <c r="C8" s="27"/>
      <c r="D8" s="48"/>
      <c r="E8" s="49"/>
      <c r="F8" s="30"/>
      <c r="G8" s="29" t="str">
        <f t="shared" ref="G8:G31" si="0">IF(OR(AND(E8=0,F8=0),F8=0),"",F8-E8)</f>
        <v/>
      </c>
      <c r="H8" s="29" t="str">
        <f t="shared" ref="H8:H31" si="1">IF(ISERROR(G8/E8),"",G8/ABS(E8)*100)</f>
        <v/>
      </c>
      <c r="I8" s="41"/>
    </row>
    <row r="9" ht="15" customHeight="1" spans="1:9">
      <c r="A9" s="25"/>
      <c r="B9" s="26"/>
      <c r="C9" s="27"/>
      <c r="D9" s="48"/>
      <c r="E9" s="49"/>
      <c r="F9" s="30"/>
      <c r="G9" s="29" t="str">
        <f t="shared" si="0"/>
        <v/>
      </c>
      <c r="H9" s="29" t="str">
        <f t="shared" si="1"/>
        <v/>
      </c>
      <c r="I9" s="41"/>
    </row>
    <row r="10" ht="15" customHeight="1" spans="1:9">
      <c r="A10" s="25"/>
      <c r="B10" s="26"/>
      <c r="C10" s="27"/>
      <c r="D10" s="48"/>
      <c r="E10" s="49"/>
      <c r="F10" s="30"/>
      <c r="G10" s="29" t="str">
        <f t="shared" si="0"/>
        <v/>
      </c>
      <c r="H10" s="29" t="str">
        <f t="shared" si="1"/>
        <v/>
      </c>
      <c r="I10" s="41"/>
    </row>
    <row r="11" ht="15" customHeight="1" spans="1:9">
      <c r="A11" s="25"/>
      <c r="B11" s="26"/>
      <c r="C11" s="27"/>
      <c r="D11" s="48"/>
      <c r="E11" s="49"/>
      <c r="F11" s="30"/>
      <c r="G11" s="29" t="str">
        <f t="shared" si="0"/>
        <v/>
      </c>
      <c r="H11" s="29" t="str">
        <f t="shared" si="1"/>
        <v/>
      </c>
      <c r="I11" s="41"/>
    </row>
    <row r="12" ht="15" customHeight="1" spans="1:9">
      <c r="A12" s="25"/>
      <c r="B12" s="26"/>
      <c r="C12" s="27"/>
      <c r="D12" s="48"/>
      <c r="E12" s="49"/>
      <c r="F12" s="30"/>
      <c r="G12" s="29" t="str">
        <f t="shared" si="0"/>
        <v/>
      </c>
      <c r="H12" s="29" t="str">
        <f t="shared" si="1"/>
        <v/>
      </c>
      <c r="I12" s="41"/>
    </row>
    <row r="13" ht="15" customHeight="1" spans="1:9">
      <c r="A13" s="25"/>
      <c r="B13" s="26"/>
      <c r="C13" s="27"/>
      <c r="D13" s="48"/>
      <c r="E13" s="49"/>
      <c r="F13" s="30"/>
      <c r="G13" s="29" t="str">
        <f t="shared" si="0"/>
        <v/>
      </c>
      <c r="H13" s="29" t="str">
        <f t="shared" si="1"/>
        <v/>
      </c>
      <c r="I13" s="41"/>
    </row>
    <row r="14" ht="15" customHeight="1" spans="1:9">
      <c r="A14" s="25"/>
      <c r="B14" s="26"/>
      <c r="C14" s="27"/>
      <c r="D14" s="48"/>
      <c r="E14" s="49"/>
      <c r="F14" s="30"/>
      <c r="G14" s="29" t="str">
        <f t="shared" si="0"/>
        <v/>
      </c>
      <c r="H14" s="29" t="str">
        <f t="shared" si="1"/>
        <v/>
      </c>
      <c r="I14" s="41"/>
    </row>
    <row r="15" ht="15" customHeight="1" spans="1:9">
      <c r="A15" s="25"/>
      <c r="B15" s="26"/>
      <c r="C15" s="27"/>
      <c r="D15" s="48"/>
      <c r="E15" s="49"/>
      <c r="F15" s="30"/>
      <c r="G15" s="29" t="str">
        <f t="shared" si="0"/>
        <v/>
      </c>
      <c r="H15" s="29" t="str">
        <f t="shared" si="1"/>
        <v/>
      </c>
      <c r="I15" s="41"/>
    </row>
    <row r="16" ht="15" customHeight="1" spans="1:9">
      <c r="A16" s="25"/>
      <c r="B16" s="26"/>
      <c r="C16" s="27"/>
      <c r="D16" s="48"/>
      <c r="E16" s="49"/>
      <c r="F16" s="30"/>
      <c r="G16" s="29" t="str">
        <f t="shared" si="0"/>
        <v/>
      </c>
      <c r="H16" s="29" t="str">
        <f t="shared" si="1"/>
        <v/>
      </c>
      <c r="I16" s="41"/>
    </row>
    <row r="17" ht="15" customHeight="1" spans="1:9">
      <c r="A17" s="25"/>
      <c r="B17" s="26"/>
      <c r="C17" s="27"/>
      <c r="D17" s="48"/>
      <c r="E17" s="49"/>
      <c r="F17" s="30"/>
      <c r="G17" s="29" t="str">
        <f t="shared" si="0"/>
        <v/>
      </c>
      <c r="H17" s="29" t="str">
        <f t="shared" si="1"/>
        <v/>
      </c>
      <c r="I17" s="41"/>
    </row>
    <row r="18" ht="15" customHeight="1" spans="1:9">
      <c r="A18" s="25"/>
      <c r="B18" s="26"/>
      <c r="C18" s="27"/>
      <c r="D18" s="48"/>
      <c r="E18" s="49"/>
      <c r="F18" s="30"/>
      <c r="G18" s="29" t="str">
        <f t="shared" si="0"/>
        <v/>
      </c>
      <c r="H18" s="29" t="str">
        <f t="shared" si="1"/>
        <v/>
      </c>
      <c r="I18" s="41"/>
    </row>
    <row r="19" ht="15" customHeight="1" spans="1:9">
      <c r="A19" s="25"/>
      <c r="B19" s="26"/>
      <c r="C19" s="27"/>
      <c r="D19" s="48"/>
      <c r="E19" s="49"/>
      <c r="F19" s="30"/>
      <c r="G19" s="29" t="str">
        <f t="shared" si="0"/>
        <v/>
      </c>
      <c r="H19" s="29" t="str">
        <f t="shared" si="1"/>
        <v/>
      </c>
      <c r="I19" s="41"/>
    </row>
    <row r="20" ht="15" customHeight="1" spans="1:9">
      <c r="A20" s="25"/>
      <c r="B20" s="26"/>
      <c r="C20" s="27"/>
      <c r="D20" s="48"/>
      <c r="E20" s="49"/>
      <c r="F20" s="30"/>
      <c r="G20" s="29" t="str">
        <f t="shared" si="0"/>
        <v/>
      </c>
      <c r="H20" s="29" t="str">
        <f t="shared" si="1"/>
        <v/>
      </c>
      <c r="I20" s="41"/>
    </row>
    <row r="21" ht="15" customHeight="1" spans="1:9">
      <c r="A21" s="25"/>
      <c r="B21" s="26"/>
      <c r="C21" s="27"/>
      <c r="D21" s="48"/>
      <c r="E21" s="49"/>
      <c r="F21" s="30"/>
      <c r="G21" s="29" t="str">
        <f t="shared" si="0"/>
        <v/>
      </c>
      <c r="H21" s="29" t="str">
        <f t="shared" si="1"/>
        <v/>
      </c>
      <c r="I21" s="41"/>
    </row>
    <row r="22" ht="15" customHeight="1" spans="1:9">
      <c r="A22" s="25"/>
      <c r="B22" s="26"/>
      <c r="C22" s="27"/>
      <c r="D22" s="48"/>
      <c r="E22" s="49"/>
      <c r="F22" s="30"/>
      <c r="G22" s="29" t="str">
        <f t="shared" si="0"/>
        <v/>
      </c>
      <c r="H22" s="29" t="str">
        <f t="shared" si="1"/>
        <v/>
      </c>
      <c r="I22" s="41"/>
    </row>
    <row r="23" ht="15" customHeight="1" spans="1:9">
      <c r="A23" s="25"/>
      <c r="B23" s="26"/>
      <c r="C23" s="27"/>
      <c r="D23" s="48"/>
      <c r="E23" s="49"/>
      <c r="F23" s="30"/>
      <c r="G23" s="29" t="str">
        <f t="shared" si="0"/>
        <v/>
      </c>
      <c r="H23" s="29" t="str">
        <f t="shared" si="1"/>
        <v/>
      </c>
      <c r="I23" s="41"/>
    </row>
    <row r="24" ht="15" customHeight="1" spans="1:9">
      <c r="A24" s="25"/>
      <c r="B24" s="26"/>
      <c r="C24" s="27"/>
      <c r="D24" s="48"/>
      <c r="E24" s="49"/>
      <c r="F24" s="30"/>
      <c r="G24" s="29" t="str">
        <f t="shared" si="0"/>
        <v/>
      </c>
      <c r="H24" s="29" t="str">
        <f t="shared" si="1"/>
        <v/>
      </c>
      <c r="I24" s="41"/>
    </row>
    <row r="25" ht="15" customHeight="1" spans="1:9">
      <c r="A25" s="25"/>
      <c r="B25" s="26"/>
      <c r="C25" s="27"/>
      <c r="D25" s="48"/>
      <c r="E25" s="49"/>
      <c r="F25" s="30"/>
      <c r="G25" s="29" t="str">
        <f t="shared" si="0"/>
        <v/>
      </c>
      <c r="H25" s="29" t="str">
        <f t="shared" si="1"/>
        <v/>
      </c>
      <c r="I25" s="41"/>
    </row>
    <row r="26" ht="15" customHeight="1" spans="1:9">
      <c r="A26" s="25"/>
      <c r="B26" s="26"/>
      <c r="C26" s="27"/>
      <c r="D26" s="48"/>
      <c r="E26" s="49"/>
      <c r="F26" s="30"/>
      <c r="G26" s="29" t="str">
        <f t="shared" si="0"/>
        <v/>
      </c>
      <c r="H26" s="29" t="str">
        <f t="shared" si="1"/>
        <v/>
      </c>
      <c r="I26" s="41"/>
    </row>
    <row r="27" ht="15" customHeight="1" spans="1:9">
      <c r="A27" s="25"/>
      <c r="B27" s="26"/>
      <c r="C27" s="27"/>
      <c r="D27" s="48"/>
      <c r="E27" s="49"/>
      <c r="F27" s="30"/>
      <c r="G27" s="29" t="str">
        <f t="shared" si="0"/>
        <v/>
      </c>
      <c r="H27" s="29" t="str">
        <f t="shared" si="1"/>
        <v/>
      </c>
      <c r="I27" s="41"/>
    </row>
    <row r="28" ht="15" customHeight="1" spans="1:9">
      <c r="A28" s="25"/>
      <c r="B28" s="26"/>
      <c r="C28" s="27"/>
      <c r="D28" s="48"/>
      <c r="E28" s="49"/>
      <c r="F28" s="30"/>
      <c r="G28" s="29" t="str">
        <f t="shared" si="0"/>
        <v/>
      </c>
      <c r="H28" s="29" t="str">
        <f t="shared" si="1"/>
        <v/>
      </c>
      <c r="I28" s="41"/>
    </row>
    <row r="29" ht="15" customHeight="1" spans="1:9">
      <c r="A29" s="25"/>
      <c r="B29" s="26"/>
      <c r="C29" s="27"/>
      <c r="D29" s="48"/>
      <c r="E29" s="49"/>
      <c r="F29" s="30"/>
      <c r="G29" s="29" t="str">
        <f t="shared" si="0"/>
        <v/>
      </c>
      <c r="H29" s="29" t="str">
        <f t="shared" si="1"/>
        <v/>
      </c>
      <c r="I29" s="41"/>
    </row>
    <row r="30" ht="15" customHeight="1" spans="1:9">
      <c r="A30" s="25"/>
      <c r="B30" s="26"/>
      <c r="C30" s="27"/>
      <c r="D30" s="48"/>
      <c r="E30" s="49"/>
      <c r="F30" s="30"/>
      <c r="G30" s="29" t="str">
        <f t="shared" si="0"/>
        <v/>
      </c>
      <c r="H30" s="29" t="str">
        <f t="shared" si="1"/>
        <v/>
      </c>
      <c r="I30" s="41"/>
    </row>
    <row r="31" s="14" customFormat="1" ht="15" customHeight="1" spans="1:9">
      <c r="A31" s="32" t="s">
        <v>1892</v>
      </c>
      <c r="B31" s="33"/>
      <c r="C31" s="34"/>
      <c r="D31" s="50">
        <f>SUM(D7:D30)</f>
        <v>0</v>
      </c>
      <c r="E31" s="51">
        <f>SUM(E7:E30)</f>
        <v>0</v>
      </c>
      <c r="F31" s="52">
        <f>SUM(F7:F30)</f>
        <v>0</v>
      </c>
      <c r="G31" s="37" t="str">
        <f t="shared" si="0"/>
        <v/>
      </c>
      <c r="H31" s="37" t="str">
        <f t="shared" si="1"/>
        <v/>
      </c>
      <c r="I31" s="42"/>
    </row>
  </sheetData>
  <mergeCells count="3">
    <mergeCell ref="A2:I2"/>
    <mergeCell ref="A3:I3"/>
    <mergeCell ref="A31:B31"/>
  </mergeCells>
  <hyperlinks>
    <hyperlink ref="A1" location="索引目录!D53" display="返回索引页"/>
    <hyperlink ref="B1" location="非流动资产评估汇总!B46"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K31"/>
  <sheetViews>
    <sheetView zoomScale="90" zoomScaleNormal="90" workbookViewId="0">
      <pane ySplit="6" topLeftCell="A16" activePane="bottomLeft" state="frozen"/>
      <selection/>
      <selection pane="bottomLeft" activeCell="K14" sqref="K14"/>
    </sheetView>
  </sheetViews>
  <sheetFormatPr defaultColWidth="9" defaultRowHeight="15.75" customHeight="1"/>
  <cols>
    <col min="1" max="1" width="7.625" style="15" customWidth="1"/>
    <col min="2" max="2" width="29.25" style="15" customWidth="1"/>
    <col min="3" max="3" width="10.75" style="15" customWidth="1"/>
    <col min="4" max="4" width="15.625" style="15" hidden="1" customWidth="1" outlineLevel="1"/>
    <col min="5" max="5" width="15.625" style="15" customWidth="1" collapsed="1"/>
    <col min="6" max="6" width="15.625" style="15" customWidth="1"/>
    <col min="7" max="7" width="14.5" style="15" customWidth="1"/>
    <col min="8" max="8" width="9.625" style="15" customWidth="1"/>
    <col min="9" max="9" width="21" style="15" customWidth="1"/>
    <col min="10" max="16384" width="9" style="15"/>
  </cols>
  <sheetData>
    <row r="1" s="85" customFormat="1" ht="11.25" spans="1:9">
      <c r="A1" s="90" t="s">
        <v>288</v>
      </c>
      <c r="B1" s="86" t="s">
        <v>289</v>
      </c>
      <c r="C1" s="87"/>
      <c r="D1" s="87"/>
      <c r="E1" s="87"/>
      <c r="F1" s="87"/>
      <c r="G1" s="87"/>
      <c r="H1" s="87"/>
      <c r="I1" s="87"/>
    </row>
    <row r="2" s="12" customFormat="1" ht="30" customHeight="1" spans="1:9">
      <c r="A2" s="19" t="s">
        <v>1895</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11">
      <c r="A4" s="20"/>
      <c r="B4" s="20"/>
      <c r="C4" s="20"/>
      <c r="D4" s="20"/>
      <c r="E4" s="20"/>
      <c r="F4" s="20"/>
      <c r="G4" s="20"/>
      <c r="H4" s="20"/>
      <c r="I4" s="40" t="s">
        <v>1896</v>
      </c>
      <c r="K4" s="40"/>
    </row>
    <row r="5" ht="15" customHeight="1" spans="1:9">
      <c r="A5" s="21" t="str">
        <f>封面!D7&amp;封面!F7</f>
        <v>被评估单位：杭州宏逸柳溪旅游发展有限公司</v>
      </c>
      <c r="I5" s="40" t="s">
        <v>292</v>
      </c>
    </row>
    <row r="6" s="13" customFormat="1" ht="19.9" customHeight="1" spans="1:9">
      <c r="A6" s="22" t="s">
        <v>293</v>
      </c>
      <c r="B6" s="22" t="s">
        <v>1883</v>
      </c>
      <c r="C6" s="22" t="s">
        <v>907</v>
      </c>
      <c r="D6" s="23" t="s">
        <v>298</v>
      </c>
      <c r="E6" s="24" t="s">
        <v>299</v>
      </c>
      <c r="F6" s="22" t="s">
        <v>300</v>
      </c>
      <c r="G6" s="22" t="s">
        <v>301</v>
      </c>
      <c r="H6" s="22" t="s">
        <v>302</v>
      </c>
      <c r="I6" s="22" t="s">
        <v>303</v>
      </c>
    </row>
    <row r="7" ht="15" customHeight="1" spans="1:9">
      <c r="A7" s="25"/>
      <c r="B7" s="26"/>
      <c r="C7" s="27"/>
      <c r="D7" s="28"/>
      <c r="E7" s="31"/>
      <c r="F7" s="29"/>
      <c r="G7" s="67" t="str">
        <f>IF(OR(AND(E7=0,F7=0),F7=0),"",F7-E7)</f>
        <v/>
      </c>
      <c r="H7" s="67" t="str">
        <f>IF(ISERROR(G7/E7),"",G7/ABS(E7)*100)</f>
        <v/>
      </c>
      <c r="I7" s="41"/>
    </row>
    <row r="8" ht="15" customHeight="1" spans="1:9">
      <c r="A8" s="25"/>
      <c r="B8" s="26"/>
      <c r="C8" s="27"/>
      <c r="D8" s="28"/>
      <c r="E8" s="31"/>
      <c r="F8" s="29"/>
      <c r="G8" s="29" t="str">
        <f t="shared" ref="G8:G31" si="0">IF(OR(AND(E8=0,F8=0),F8=0),"",F8-E8)</f>
        <v/>
      </c>
      <c r="H8" s="29" t="str">
        <f t="shared" ref="H8:H31" si="1">IF(ISERROR(G8/E8),"",G8/ABS(E8)*100)</f>
        <v/>
      </c>
      <c r="I8" s="41"/>
    </row>
    <row r="9" ht="15" customHeight="1" spans="1:9">
      <c r="A9" s="25"/>
      <c r="B9" s="26"/>
      <c r="C9" s="27"/>
      <c r="D9" s="28"/>
      <c r="E9" s="31"/>
      <c r="F9" s="29"/>
      <c r="G9" s="29" t="str">
        <f t="shared" si="0"/>
        <v/>
      </c>
      <c r="H9" s="29" t="str">
        <f t="shared" si="1"/>
        <v/>
      </c>
      <c r="I9" s="41"/>
    </row>
    <row r="10" ht="15" customHeight="1" spans="1:9">
      <c r="A10" s="25"/>
      <c r="B10" s="26"/>
      <c r="C10" s="27"/>
      <c r="D10" s="28"/>
      <c r="E10" s="31"/>
      <c r="F10" s="29"/>
      <c r="G10" s="29" t="str">
        <f t="shared" si="0"/>
        <v/>
      </c>
      <c r="H10" s="29" t="str">
        <f t="shared" si="1"/>
        <v/>
      </c>
      <c r="I10" s="41"/>
    </row>
    <row r="11" ht="15" customHeight="1" spans="1:9">
      <c r="A11" s="25"/>
      <c r="B11" s="26"/>
      <c r="C11" s="27"/>
      <c r="D11" s="28"/>
      <c r="E11" s="31"/>
      <c r="F11" s="29"/>
      <c r="G11" s="29" t="str">
        <f t="shared" si="0"/>
        <v/>
      </c>
      <c r="H11" s="29" t="str">
        <f t="shared" si="1"/>
        <v/>
      </c>
      <c r="I11" s="41"/>
    </row>
    <row r="12" ht="15" customHeight="1" spans="1:9">
      <c r="A12" s="25"/>
      <c r="B12" s="26"/>
      <c r="C12" s="27"/>
      <c r="D12" s="28"/>
      <c r="E12" s="31"/>
      <c r="F12" s="29"/>
      <c r="G12" s="29" t="str">
        <f t="shared" si="0"/>
        <v/>
      </c>
      <c r="H12" s="29" t="str">
        <f t="shared" si="1"/>
        <v/>
      </c>
      <c r="I12" s="41"/>
    </row>
    <row r="13" ht="15" customHeight="1" spans="1:9">
      <c r="A13" s="25"/>
      <c r="B13" s="26"/>
      <c r="C13" s="27"/>
      <c r="D13" s="28"/>
      <c r="E13" s="31"/>
      <c r="F13" s="29"/>
      <c r="G13" s="29" t="str">
        <f t="shared" si="0"/>
        <v/>
      </c>
      <c r="H13" s="29" t="str">
        <f t="shared" si="1"/>
        <v/>
      </c>
      <c r="I13" s="41"/>
    </row>
    <row r="14" ht="15" customHeight="1" spans="1:9">
      <c r="A14" s="25"/>
      <c r="B14" s="26"/>
      <c r="C14" s="27"/>
      <c r="D14" s="28"/>
      <c r="E14" s="31"/>
      <c r="F14" s="29"/>
      <c r="G14" s="29" t="str">
        <f t="shared" si="0"/>
        <v/>
      </c>
      <c r="H14" s="29" t="str">
        <f t="shared" si="1"/>
        <v/>
      </c>
      <c r="I14" s="41"/>
    </row>
    <row r="15" ht="15" customHeight="1" spans="1:9">
      <c r="A15" s="25"/>
      <c r="B15" s="26"/>
      <c r="C15" s="27"/>
      <c r="D15" s="28"/>
      <c r="E15" s="31"/>
      <c r="F15" s="29"/>
      <c r="G15" s="29" t="str">
        <f t="shared" si="0"/>
        <v/>
      </c>
      <c r="H15" s="29" t="str">
        <f t="shared" si="1"/>
        <v/>
      </c>
      <c r="I15" s="41"/>
    </row>
    <row r="16" ht="15" customHeight="1" spans="1:9">
      <c r="A16" s="25"/>
      <c r="B16" s="26"/>
      <c r="C16" s="27"/>
      <c r="D16" s="28"/>
      <c r="E16" s="31"/>
      <c r="F16" s="29"/>
      <c r="G16" s="29" t="str">
        <f t="shared" si="0"/>
        <v/>
      </c>
      <c r="H16" s="29" t="str">
        <f t="shared" si="1"/>
        <v/>
      </c>
      <c r="I16" s="41"/>
    </row>
    <row r="17" ht="15" customHeight="1" spans="1:9">
      <c r="A17" s="25"/>
      <c r="B17" s="26"/>
      <c r="C17" s="27"/>
      <c r="D17" s="28"/>
      <c r="E17" s="31"/>
      <c r="F17" s="29"/>
      <c r="G17" s="29" t="str">
        <f t="shared" si="0"/>
        <v/>
      </c>
      <c r="H17" s="29" t="str">
        <f t="shared" si="1"/>
        <v/>
      </c>
      <c r="I17" s="41"/>
    </row>
    <row r="18" ht="15" customHeight="1" spans="1:9">
      <c r="A18" s="25"/>
      <c r="B18" s="26"/>
      <c r="C18" s="27"/>
      <c r="D18" s="28"/>
      <c r="E18" s="31"/>
      <c r="F18" s="29"/>
      <c r="G18" s="29" t="str">
        <f t="shared" si="0"/>
        <v/>
      </c>
      <c r="H18" s="29" t="str">
        <f t="shared" si="1"/>
        <v/>
      </c>
      <c r="I18" s="41"/>
    </row>
    <row r="19" ht="15" customHeight="1" spans="1:9">
      <c r="A19" s="25"/>
      <c r="B19" s="26"/>
      <c r="C19" s="27"/>
      <c r="D19" s="28"/>
      <c r="E19" s="31"/>
      <c r="F19" s="29"/>
      <c r="G19" s="29" t="str">
        <f t="shared" si="0"/>
        <v/>
      </c>
      <c r="H19" s="29" t="str">
        <f t="shared" si="1"/>
        <v/>
      </c>
      <c r="I19" s="41"/>
    </row>
    <row r="20" ht="15" customHeight="1" spans="1:9">
      <c r="A20" s="25"/>
      <c r="B20" s="26"/>
      <c r="C20" s="27"/>
      <c r="D20" s="28"/>
      <c r="E20" s="31"/>
      <c r="F20" s="29"/>
      <c r="G20" s="29" t="str">
        <f t="shared" si="0"/>
        <v/>
      </c>
      <c r="H20" s="29" t="str">
        <f t="shared" si="1"/>
        <v/>
      </c>
      <c r="I20" s="41"/>
    </row>
    <row r="21" ht="15" customHeight="1" spans="1:9">
      <c r="A21" s="25"/>
      <c r="B21" s="26"/>
      <c r="C21" s="27"/>
      <c r="D21" s="28"/>
      <c r="E21" s="31"/>
      <c r="F21" s="29"/>
      <c r="G21" s="29" t="str">
        <f t="shared" si="0"/>
        <v/>
      </c>
      <c r="H21" s="29" t="str">
        <f t="shared" si="1"/>
        <v/>
      </c>
      <c r="I21" s="41"/>
    </row>
    <row r="22" ht="15" customHeight="1" spans="1:9">
      <c r="A22" s="25"/>
      <c r="B22" s="26"/>
      <c r="C22" s="27"/>
      <c r="D22" s="28"/>
      <c r="E22" s="31"/>
      <c r="F22" s="29"/>
      <c r="G22" s="29" t="str">
        <f t="shared" si="0"/>
        <v/>
      </c>
      <c r="H22" s="29" t="str">
        <f t="shared" si="1"/>
        <v/>
      </c>
      <c r="I22" s="41"/>
    </row>
    <row r="23" ht="15" customHeight="1" spans="1:9">
      <c r="A23" s="25"/>
      <c r="B23" s="26"/>
      <c r="C23" s="27"/>
      <c r="D23" s="28"/>
      <c r="E23" s="31"/>
      <c r="F23" s="29"/>
      <c r="G23" s="29" t="str">
        <f t="shared" si="0"/>
        <v/>
      </c>
      <c r="H23" s="29" t="str">
        <f t="shared" si="1"/>
        <v/>
      </c>
      <c r="I23" s="41"/>
    </row>
    <row r="24" ht="15" customHeight="1" spans="1:9">
      <c r="A24" s="25"/>
      <c r="B24" s="26"/>
      <c r="C24" s="27"/>
      <c r="D24" s="28"/>
      <c r="E24" s="31"/>
      <c r="F24" s="29"/>
      <c r="G24" s="29" t="str">
        <f t="shared" si="0"/>
        <v/>
      </c>
      <c r="H24" s="29" t="str">
        <f t="shared" si="1"/>
        <v/>
      </c>
      <c r="I24" s="41"/>
    </row>
    <row r="25" ht="15" customHeight="1" spans="1:9">
      <c r="A25" s="25"/>
      <c r="B25" s="26"/>
      <c r="C25" s="27"/>
      <c r="D25" s="28"/>
      <c r="E25" s="31"/>
      <c r="F25" s="29"/>
      <c r="G25" s="29" t="str">
        <f t="shared" si="0"/>
        <v/>
      </c>
      <c r="H25" s="29" t="str">
        <f t="shared" si="1"/>
        <v/>
      </c>
      <c r="I25" s="41"/>
    </row>
    <row r="26" ht="15" customHeight="1" spans="1:9">
      <c r="A26" s="25"/>
      <c r="B26" s="26"/>
      <c r="C26" s="27"/>
      <c r="D26" s="28"/>
      <c r="E26" s="31"/>
      <c r="F26" s="29"/>
      <c r="G26" s="29" t="str">
        <f t="shared" si="0"/>
        <v/>
      </c>
      <c r="H26" s="29" t="str">
        <f t="shared" si="1"/>
        <v/>
      </c>
      <c r="I26" s="41"/>
    </row>
    <row r="27" ht="15" customHeight="1" spans="1:9">
      <c r="A27" s="25"/>
      <c r="B27" s="26"/>
      <c r="C27" s="27"/>
      <c r="D27" s="28"/>
      <c r="E27" s="31"/>
      <c r="F27" s="29"/>
      <c r="G27" s="29" t="str">
        <f t="shared" si="0"/>
        <v/>
      </c>
      <c r="H27" s="29" t="str">
        <f t="shared" si="1"/>
        <v/>
      </c>
      <c r="I27" s="41"/>
    </row>
    <row r="28" ht="15" customHeight="1" spans="1:9">
      <c r="A28" s="25"/>
      <c r="B28" s="26"/>
      <c r="C28" s="27"/>
      <c r="D28" s="28"/>
      <c r="E28" s="31"/>
      <c r="F28" s="29"/>
      <c r="G28" s="29" t="str">
        <f t="shared" si="0"/>
        <v/>
      </c>
      <c r="H28" s="29" t="str">
        <f t="shared" si="1"/>
        <v/>
      </c>
      <c r="I28" s="41"/>
    </row>
    <row r="29" ht="15" customHeight="1" spans="1:9">
      <c r="A29" s="25"/>
      <c r="B29" s="26"/>
      <c r="C29" s="27"/>
      <c r="D29" s="28"/>
      <c r="E29" s="31"/>
      <c r="F29" s="29"/>
      <c r="G29" s="29" t="str">
        <f t="shared" si="0"/>
        <v/>
      </c>
      <c r="H29" s="29" t="str">
        <f t="shared" si="1"/>
        <v/>
      </c>
      <c r="I29" s="41"/>
    </row>
    <row r="30" ht="15" customHeight="1" spans="1:9">
      <c r="A30" s="25"/>
      <c r="B30" s="26"/>
      <c r="C30" s="27"/>
      <c r="D30" s="28"/>
      <c r="E30" s="31"/>
      <c r="F30" s="29"/>
      <c r="G30" s="29" t="str">
        <f t="shared" si="0"/>
        <v/>
      </c>
      <c r="H30" s="29" t="str">
        <f t="shared" si="1"/>
        <v/>
      </c>
      <c r="I30" s="41"/>
    </row>
    <row r="31" s="14" customFormat="1" ht="15" customHeight="1" spans="1:9">
      <c r="A31" s="32" t="s">
        <v>1892</v>
      </c>
      <c r="B31" s="33"/>
      <c r="C31" s="34"/>
      <c r="D31" s="35">
        <f>SUM(D7:D30)</f>
        <v>0</v>
      </c>
      <c r="E31" s="36">
        <f>SUM(E7:E30)</f>
        <v>0</v>
      </c>
      <c r="F31" s="37">
        <f>SUM(F7:F30)</f>
        <v>0</v>
      </c>
      <c r="G31" s="37" t="str">
        <f t="shared" si="0"/>
        <v/>
      </c>
      <c r="H31" s="37" t="str">
        <f t="shared" si="1"/>
        <v/>
      </c>
      <c r="I31" s="42"/>
    </row>
  </sheetData>
  <mergeCells count="3">
    <mergeCell ref="A2:I2"/>
    <mergeCell ref="A3:I3"/>
    <mergeCell ref="A31:B31"/>
  </mergeCells>
  <hyperlinks>
    <hyperlink ref="A1" location="索引目录!D54" display="返回索引页"/>
    <hyperlink ref="B1" location="非流动资产评估汇总!B47"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tabColor theme="9" tint="-0.249977111117893"/>
  </sheetPr>
  <dimension ref="A1:G31"/>
  <sheetViews>
    <sheetView zoomScale="90" zoomScaleNormal="90" zoomScaleSheetLayoutView="90" workbookViewId="0">
      <pane xSplit="7" ySplit="6" topLeftCell="H7" activePane="bottomRight" state="frozen"/>
      <selection/>
      <selection pane="topRight"/>
      <selection pane="bottomLeft"/>
      <selection pane="bottomRight" activeCell="E19" sqref="E19"/>
    </sheetView>
  </sheetViews>
  <sheetFormatPr defaultColWidth="9" defaultRowHeight="15.75" customHeight="1" outlineLevelCol="6"/>
  <cols>
    <col min="1" max="1" width="10.75" style="15" customWidth="1"/>
    <col min="2" max="2" width="34.75" style="15" customWidth="1"/>
    <col min="3" max="3" width="20.625" style="15" hidden="1" customWidth="1" outlineLevel="1"/>
    <col min="4" max="4" width="20.625" style="15" customWidth="1" collapsed="1"/>
    <col min="5" max="7" width="20.625" style="15" customWidth="1"/>
    <col min="8" max="16384" width="9" style="15"/>
  </cols>
  <sheetData>
    <row r="1" s="11" customFormat="1" ht="11.25" spans="1:7">
      <c r="A1" s="17" t="s">
        <v>268</v>
      </c>
      <c r="B1" s="17" t="s">
        <v>289</v>
      </c>
      <c r="C1" s="18"/>
      <c r="D1" s="18"/>
      <c r="E1" s="18"/>
      <c r="F1" s="18"/>
      <c r="G1" s="18"/>
    </row>
    <row r="2" s="12" customFormat="1" ht="30" customHeight="1" spans="1:7">
      <c r="A2" s="19" t="s">
        <v>1897</v>
      </c>
      <c r="B2" s="19"/>
      <c r="C2" s="19"/>
      <c r="D2" s="19"/>
      <c r="E2" s="19"/>
      <c r="F2" s="19"/>
      <c r="G2" s="19"/>
    </row>
    <row r="3" ht="15" customHeight="1" spans="1:7">
      <c r="A3" s="20" t="str">
        <f>CONCATENATE(封面!D9,封面!F9,封面!G9,封面!H9,封面!I9,封面!J9,封面!K9)</f>
        <v>评估基准日：2024年9月30日</v>
      </c>
      <c r="B3" s="20"/>
      <c r="C3" s="20"/>
      <c r="D3" s="20"/>
      <c r="E3" s="20"/>
      <c r="F3" s="20"/>
      <c r="G3" s="20"/>
    </row>
    <row r="4" ht="15" customHeight="1" spans="1:7">
      <c r="A4" s="20"/>
      <c r="B4" s="20"/>
      <c r="C4" s="20"/>
      <c r="D4" s="20"/>
      <c r="E4" s="20"/>
      <c r="F4" s="20"/>
      <c r="G4" s="47" t="s">
        <v>1898</v>
      </c>
    </row>
    <row r="5" ht="15" customHeight="1" spans="1:7">
      <c r="A5" s="21" t="str">
        <f>封面!D7&amp;封面!F7</f>
        <v>被评估单位：杭州宏逸柳溪旅游发展有限公司</v>
      </c>
      <c r="G5" s="62" t="s">
        <v>292</v>
      </c>
    </row>
    <row r="6" s="13" customFormat="1" ht="15" customHeight="1" spans="1:7">
      <c r="A6" s="63" t="s">
        <v>272</v>
      </c>
      <c r="B6" s="63" t="s">
        <v>273</v>
      </c>
      <c r="C6" s="64" t="s">
        <v>274</v>
      </c>
      <c r="D6" s="78" t="s">
        <v>275</v>
      </c>
      <c r="E6" s="63" t="s">
        <v>276</v>
      </c>
      <c r="F6" s="63" t="s">
        <v>390</v>
      </c>
      <c r="G6" s="63" t="s">
        <v>315</v>
      </c>
    </row>
    <row r="7" ht="15" customHeight="1" spans="1:7">
      <c r="A7" s="66" t="s">
        <v>1899</v>
      </c>
      <c r="B7" s="41" t="s">
        <v>43</v>
      </c>
      <c r="C7" s="28">
        <f>短期借款!I31</f>
        <v>0</v>
      </c>
      <c r="D7" s="31">
        <f>短期借款!J31</f>
        <v>0</v>
      </c>
      <c r="E7" s="29">
        <f>短期借款!L31</f>
        <v>0</v>
      </c>
      <c r="F7" s="67" t="str">
        <f>IF(OR(AND(D7=0,E7=0),E7=0),"",E7-D7)</f>
        <v/>
      </c>
      <c r="G7" s="67" t="str">
        <f>IF(ISERROR(F7/D7),"",F7/ABS(D7)*100)</f>
        <v/>
      </c>
    </row>
    <row r="8" ht="15" customHeight="1" spans="1:7">
      <c r="A8" s="66" t="s">
        <v>1900</v>
      </c>
      <c r="B8" s="41" t="s">
        <v>45</v>
      </c>
      <c r="C8" s="28">
        <f>交易性金融负债!E31</f>
        <v>0</v>
      </c>
      <c r="D8" s="31">
        <f>交易性金融负债!F31</f>
        <v>0</v>
      </c>
      <c r="E8" s="29">
        <f>交易性金融负债!G31</f>
        <v>0</v>
      </c>
      <c r="F8" s="29" t="str">
        <f t="shared" ref="F8:F29" si="0">IF(OR(AND(D8=0,E8=0),E8=0),"",E8-D8)</f>
        <v/>
      </c>
      <c r="G8" s="68" t="str">
        <f t="shared" ref="G8:G29" si="1">IF(ISERROR(F8/D8),"",F8/ABS(D8)*100)</f>
        <v/>
      </c>
    </row>
    <row r="9" ht="15" customHeight="1" spans="1:7">
      <c r="A9" s="66" t="s">
        <v>1901</v>
      </c>
      <c r="B9" s="41" t="s">
        <v>47</v>
      </c>
      <c r="C9" s="28">
        <f>衍生金融负债!F31</f>
        <v>0</v>
      </c>
      <c r="D9" s="31">
        <f>衍生金融负债!G31</f>
        <v>0</v>
      </c>
      <c r="E9" s="29">
        <f>衍生金融负债!H31</f>
        <v>0</v>
      </c>
      <c r="F9" s="29" t="str">
        <f t="shared" si="0"/>
        <v/>
      </c>
      <c r="G9" s="68" t="str">
        <f t="shared" si="1"/>
        <v/>
      </c>
    </row>
    <row r="10" ht="15" customHeight="1" spans="1:7">
      <c r="A10" s="66" t="s">
        <v>1902</v>
      </c>
      <c r="B10" s="41" t="s">
        <v>50</v>
      </c>
      <c r="C10" s="28">
        <f>应付票据!F31</f>
        <v>0</v>
      </c>
      <c r="D10" s="31">
        <f>应付票据!G31</f>
        <v>0</v>
      </c>
      <c r="E10" s="29">
        <f>应付票据!H31</f>
        <v>0</v>
      </c>
      <c r="F10" s="29" t="str">
        <f t="shared" si="0"/>
        <v/>
      </c>
      <c r="G10" s="68" t="str">
        <f t="shared" si="1"/>
        <v/>
      </c>
    </row>
    <row r="11" ht="15" customHeight="1" spans="1:7">
      <c r="A11" s="66" t="s">
        <v>1903</v>
      </c>
      <c r="B11" s="41" t="s">
        <v>52</v>
      </c>
      <c r="C11" s="28">
        <f>应付账款!E31</f>
        <v>0</v>
      </c>
      <c r="D11" s="31">
        <f>应付账款!F31</f>
        <v>0</v>
      </c>
      <c r="E11" s="29">
        <f>应付账款!G31</f>
        <v>0</v>
      </c>
      <c r="F11" s="29" t="str">
        <f t="shared" si="0"/>
        <v/>
      </c>
      <c r="G11" s="68" t="str">
        <f t="shared" si="1"/>
        <v/>
      </c>
    </row>
    <row r="12" ht="15" customHeight="1" spans="1:7">
      <c r="A12" s="66" t="s">
        <v>1904</v>
      </c>
      <c r="B12" s="41" t="s">
        <v>238</v>
      </c>
      <c r="C12" s="28">
        <f>预收账款!E31</f>
        <v>0</v>
      </c>
      <c r="D12" s="31">
        <f>预收账款!F31</f>
        <v>0</v>
      </c>
      <c r="E12" s="29">
        <f>预收账款!G31</f>
        <v>0</v>
      </c>
      <c r="F12" s="29" t="str">
        <f t="shared" si="0"/>
        <v/>
      </c>
      <c r="G12" s="68" t="str">
        <f t="shared" si="1"/>
        <v/>
      </c>
    </row>
    <row r="13" ht="15" customHeight="1" spans="1:7">
      <c r="A13" s="66" t="s">
        <v>1905</v>
      </c>
      <c r="B13" s="41" t="s">
        <v>56</v>
      </c>
      <c r="C13" s="28">
        <f>合同负债!E31</f>
        <v>0</v>
      </c>
      <c r="D13" s="31">
        <f>合同负债!F31</f>
        <v>0</v>
      </c>
      <c r="E13" s="29">
        <f>合同负债!G31</f>
        <v>0</v>
      </c>
      <c r="F13" s="29" t="str">
        <f t="shared" si="0"/>
        <v/>
      </c>
      <c r="G13" s="68" t="str">
        <f t="shared" si="1"/>
        <v/>
      </c>
    </row>
    <row r="14" ht="15" customHeight="1" spans="1:7">
      <c r="A14" s="66" t="s">
        <v>1906</v>
      </c>
      <c r="B14" s="41" t="s">
        <v>58</v>
      </c>
      <c r="C14" s="28">
        <f>应付职工薪酬!D31</f>
        <v>0</v>
      </c>
      <c r="D14" s="31">
        <f>应付职工薪酬!E31</f>
        <v>0</v>
      </c>
      <c r="E14" s="29">
        <f>应付职工薪酬!F31</f>
        <v>0</v>
      </c>
      <c r="F14" s="29" t="str">
        <f t="shared" si="0"/>
        <v/>
      </c>
      <c r="G14" s="68" t="str">
        <f t="shared" si="1"/>
        <v/>
      </c>
    </row>
    <row r="15" ht="15" customHeight="1" spans="1:7">
      <c r="A15" s="66" t="s">
        <v>1907</v>
      </c>
      <c r="B15" s="41" t="s">
        <v>60</v>
      </c>
      <c r="C15" s="28">
        <f>应交税费!F31</f>
        <v>0</v>
      </c>
      <c r="D15" s="31">
        <f>应交税费!G31</f>
        <v>0</v>
      </c>
      <c r="E15" s="29">
        <f>应交税费!H31</f>
        <v>0</v>
      </c>
      <c r="F15" s="29" t="str">
        <f t="shared" si="0"/>
        <v/>
      </c>
      <c r="G15" s="68" t="str">
        <f t="shared" si="1"/>
        <v/>
      </c>
    </row>
    <row r="16" ht="15" customHeight="1" spans="1:7">
      <c r="A16" s="66" t="s">
        <v>1908</v>
      </c>
      <c r="B16" s="41" t="s">
        <v>62</v>
      </c>
      <c r="C16" s="28">
        <f>其他应付款汇总!C31</f>
        <v>0</v>
      </c>
      <c r="D16" s="31">
        <f>其他应付款汇总!D31</f>
        <v>0</v>
      </c>
      <c r="E16" s="29">
        <f>其他应付款汇总!E31</f>
        <v>0</v>
      </c>
      <c r="F16" s="29" t="str">
        <f t="shared" si="0"/>
        <v/>
      </c>
      <c r="G16" s="68" t="str">
        <f t="shared" si="1"/>
        <v/>
      </c>
    </row>
    <row r="17" ht="15" customHeight="1" spans="1:7">
      <c r="A17" s="66" t="s">
        <v>1909</v>
      </c>
      <c r="B17" s="41" t="s">
        <v>68</v>
      </c>
      <c r="C17" s="28">
        <f>持有侍售负债!E31</f>
        <v>0</v>
      </c>
      <c r="D17" s="31">
        <f>持有侍售负债!F31</f>
        <v>0</v>
      </c>
      <c r="E17" s="29">
        <f>持有侍售负债!G31</f>
        <v>0</v>
      </c>
      <c r="F17" s="29" t="str">
        <f t="shared" si="0"/>
        <v/>
      </c>
      <c r="G17" s="68" t="str">
        <f t="shared" si="1"/>
        <v/>
      </c>
    </row>
    <row r="18" ht="15" customHeight="1" spans="1:7">
      <c r="A18" s="66" t="s">
        <v>1910</v>
      </c>
      <c r="B18" s="41" t="s">
        <v>241</v>
      </c>
      <c r="C18" s="28">
        <f>一年到期非流动负债!F31</f>
        <v>0</v>
      </c>
      <c r="D18" s="31">
        <f>一年到期非流动负债!G31</f>
        <v>0</v>
      </c>
      <c r="E18" s="29">
        <f>一年到期非流动负债!H31</f>
        <v>0</v>
      </c>
      <c r="F18" s="29" t="str">
        <f t="shared" si="0"/>
        <v/>
      </c>
      <c r="G18" s="68" t="str">
        <f t="shared" si="1"/>
        <v/>
      </c>
    </row>
    <row r="19" ht="15" customHeight="1" spans="1:7">
      <c r="A19" s="66" t="s">
        <v>1911</v>
      </c>
      <c r="B19" s="41" t="s">
        <v>73</v>
      </c>
      <c r="C19" s="28">
        <f>其他流动负债!E31</f>
        <v>0</v>
      </c>
      <c r="D19" s="31">
        <f>其他流动负债!F31</f>
        <v>0</v>
      </c>
      <c r="E19" s="29">
        <f>其他流动负债!G31</f>
        <v>0</v>
      </c>
      <c r="F19" s="29" t="str">
        <f t="shared" si="0"/>
        <v/>
      </c>
      <c r="G19" s="68" t="str">
        <f t="shared" si="1"/>
        <v/>
      </c>
    </row>
    <row r="20" ht="15" customHeight="1" spans="1:7">
      <c r="A20" s="25"/>
      <c r="B20" s="41"/>
      <c r="C20" s="28"/>
      <c r="D20" s="31"/>
      <c r="E20" s="29"/>
      <c r="F20" s="29" t="str">
        <f t="shared" si="0"/>
        <v/>
      </c>
      <c r="G20" s="68" t="str">
        <f t="shared" si="1"/>
        <v/>
      </c>
    </row>
    <row r="21" ht="15" customHeight="1" spans="1:7">
      <c r="A21" s="25"/>
      <c r="B21" s="41"/>
      <c r="C21" s="28"/>
      <c r="D21" s="31"/>
      <c r="E21" s="29"/>
      <c r="F21" s="29" t="str">
        <f t="shared" si="0"/>
        <v/>
      </c>
      <c r="G21" s="68" t="str">
        <f t="shared" si="1"/>
        <v/>
      </c>
    </row>
    <row r="22" ht="15" customHeight="1" spans="1:7">
      <c r="A22" s="25"/>
      <c r="B22" s="41"/>
      <c r="C22" s="28"/>
      <c r="D22" s="31"/>
      <c r="E22" s="29"/>
      <c r="F22" s="29" t="str">
        <f t="shared" si="0"/>
        <v/>
      </c>
      <c r="G22" s="68" t="str">
        <f t="shared" si="1"/>
        <v/>
      </c>
    </row>
    <row r="23" ht="15" customHeight="1" spans="1:7">
      <c r="A23" s="25"/>
      <c r="B23" s="41"/>
      <c r="C23" s="28"/>
      <c r="D23" s="31"/>
      <c r="E23" s="29"/>
      <c r="F23" s="29" t="str">
        <f t="shared" si="0"/>
        <v/>
      </c>
      <c r="G23" s="68" t="str">
        <f t="shared" si="1"/>
        <v/>
      </c>
    </row>
    <row r="24" ht="15" customHeight="1" spans="1:7">
      <c r="A24" s="25"/>
      <c r="B24" s="41"/>
      <c r="C24" s="28"/>
      <c r="D24" s="31"/>
      <c r="E24" s="29"/>
      <c r="F24" s="29" t="str">
        <f t="shared" si="0"/>
        <v/>
      </c>
      <c r="G24" s="68" t="str">
        <f t="shared" si="1"/>
        <v/>
      </c>
    </row>
    <row r="25" ht="15" customHeight="1" spans="1:7">
      <c r="A25" s="25"/>
      <c r="B25" s="41"/>
      <c r="C25" s="28"/>
      <c r="D25" s="31"/>
      <c r="E25" s="29"/>
      <c r="F25" s="29" t="str">
        <f t="shared" si="0"/>
        <v/>
      </c>
      <c r="G25" s="68" t="str">
        <f t="shared" si="1"/>
        <v/>
      </c>
    </row>
    <row r="26" ht="15" customHeight="1" spans="1:7">
      <c r="A26" s="25"/>
      <c r="B26" s="41"/>
      <c r="C26" s="28"/>
      <c r="D26" s="31"/>
      <c r="E26" s="29"/>
      <c r="F26" s="29" t="str">
        <f t="shared" si="0"/>
        <v/>
      </c>
      <c r="G26" s="68" t="str">
        <f t="shared" si="1"/>
        <v/>
      </c>
    </row>
    <row r="27" ht="15" customHeight="1" spans="1:7">
      <c r="A27" s="66"/>
      <c r="B27" s="69"/>
      <c r="C27" s="28"/>
      <c r="D27" s="31"/>
      <c r="E27" s="29"/>
      <c r="F27" s="29" t="str">
        <f t="shared" si="0"/>
        <v/>
      </c>
      <c r="G27" s="68" t="str">
        <f t="shared" si="1"/>
        <v/>
      </c>
    </row>
    <row r="28" ht="15" customHeight="1" spans="1:7">
      <c r="A28" s="66"/>
      <c r="B28" s="69"/>
      <c r="C28" s="28"/>
      <c r="D28" s="31"/>
      <c r="E28" s="29"/>
      <c r="F28" s="29" t="str">
        <f t="shared" si="0"/>
        <v/>
      </c>
      <c r="G28" s="68" t="str">
        <f t="shared" si="1"/>
        <v/>
      </c>
    </row>
    <row r="29" s="14" customFormat="1" ht="15" customHeight="1" spans="1:7">
      <c r="A29" s="63" t="s">
        <v>1912</v>
      </c>
      <c r="B29" s="63" t="s">
        <v>244</v>
      </c>
      <c r="C29" s="35">
        <f>SUM(C7:C28)</f>
        <v>0</v>
      </c>
      <c r="D29" s="36">
        <f>SUM(D7:D28)</f>
        <v>0</v>
      </c>
      <c r="E29" s="37">
        <f>SUM(E7:E28)</f>
        <v>0</v>
      </c>
      <c r="F29" s="37" t="str">
        <f t="shared" si="0"/>
        <v/>
      </c>
      <c r="G29" s="70" t="str">
        <f t="shared" si="1"/>
        <v/>
      </c>
    </row>
    <row r="30" ht="15" customHeight="1" spans="1:7">
      <c r="A30" s="15" t="str">
        <f>CONCATENATE(封面!$D$11,封面!$G$11)</f>
        <v>被评估单位填表人：何焕苗</v>
      </c>
      <c r="E30" s="15" t="str">
        <f>"评估人员："&amp;封面!$G$20</f>
        <v>评估人员：徐文东</v>
      </c>
      <c r="G30" s="71" t="s">
        <v>287</v>
      </c>
    </row>
    <row r="31" ht="15" customHeight="1" spans="1:1">
      <c r="A31" s="15" t="str">
        <f>CONCATENATE(封面!$D$13,封面!$F$13,封面!$G$13,封面!$H$13,封面!$I$13,封面!$J$13,封面!$K$13)</f>
        <v>填表日期：2024年9月30日</v>
      </c>
    </row>
  </sheetData>
  <mergeCells count="2">
    <mergeCell ref="A2:G2"/>
    <mergeCell ref="A3:G3"/>
  </mergeCells>
  <hyperlinks>
    <hyperlink ref="A1" location="索引目录!G6" display="返回索引页"/>
    <hyperlink ref="B1" location="评估结果分类汇总表!B72" display="返回"/>
    <hyperlink ref="B7" location="短期借款!B1" display="短期借款"/>
    <hyperlink ref="B8" location="交易性金融负债!B1" display="交易性金融负债"/>
    <hyperlink ref="B10" location="应付票据!B1" display="应付票据"/>
    <hyperlink ref="B11" location="应付账款!B1" display="应付账款"/>
    <hyperlink ref="B12" location="预收账款!B1" display="预收款项"/>
    <hyperlink ref="B14" location="应付职工薪酬!B1" display="应付职工薪酬"/>
    <hyperlink ref="B15" location="应交税费!B1" display="应交税费"/>
    <hyperlink ref="B16" location="其他应付款汇总!B1" display="其他应付款"/>
    <hyperlink ref="B18" location="一年到期非流动负债!B1" display="一年内到期的非流动负债"/>
    <hyperlink ref="B19" location="其他流动负债!B1" display="其他流动负债"/>
    <hyperlink ref="B9" location="衍生金融负债!B1" display="衍生金融负债"/>
    <hyperlink ref="B13" location="合同负债!B1" display="合同负债"/>
    <hyperlink ref="B17" location="持有侍售负债!B1" display="持有侍售负债"/>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73"/>
  <dimension ref="A1:N31"/>
  <sheetViews>
    <sheetView zoomScale="90" zoomScaleNormal="90" zoomScaleSheetLayoutView="90" workbookViewId="0">
      <pane ySplit="6" topLeftCell="A16" activePane="bottomLeft" state="frozen"/>
      <selection/>
      <selection pane="bottomLeft" activeCell="E19" sqref="E19"/>
    </sheetView>
  </sheetViews>
  <sheetFormatPr defaultColWidth="9" defaultRowHeight="15.75" customHeight="1"/>
  <cols>
    <col min="1" max="1" width="7.625" style="15" customWidth="1"/>
    <col min="2" max="2" width="21.75" style="15" customWidth="1"/>
    <col min="3" max="4" width="9.125" style="15" customWidth="1"/>
    <col min="5" max="5" width="7.25" style="15" customWidth="1"/>
    <col min="6" max="6" width="8.75" style="15" customWidth="1"/>
    <col min="7" max="7" width="4.75" style="15" customWidth="1"/>
    <col min="8" max="8" width="8.25" style="15" customWidth="1"/>
    <col min="9" max="9" width="12.25" style="15" hidden="1" customWidth="1" outlineLevel="1"/>
    <col min="10" max="10" width="13.75" style="15" customWidth="1" collapsed="1"/>
    <col min="11" max="11" width="10.125" style="15" customWidth="1"/>
    <col min="12" max="12" width="13.75" style="15" customWidth="1"/>
    <col min="13" max="13" width="10" style="15" customWidth="1"/>
    <col min="14" max="14" width="7.75" style="15" customWidth="1"/>
    <col min="15" max="16384" width="9" style="15"/>
  </cols>
  <sheetData>
    <row r="1" s="11" customFormat="1" ht="11.25" spans="1:14">
      <c r="A1" s="79" t="s">
        <v>288</v>
      </c>
      <c r="B1" s="17" t="s">
        <v>289</v>
      </c>
      <c r="C1" s="18"/>
      <c r="D1" s="18"/>
      <c r="E1" s="18"/>
      <c r="F1" s="18"/>
      <c r="G1" s="18"/>
      <c r="H1" s="18"/>
      <c r="I1" s="18"/>
      <c r="J1" s="18"/>
      <c r="K1" s="18"/>
      <c r="L1" s="18"/>
      <c r="M1" s="18"/>
      <c r="N1" s="18"/>
    </row>
    <row r="2" s="12" customFormat="1" ht="30" customHeight="1" spans="1:14">
      <c r="A2" s="19" t="s">
        <v>1913</v>
      </c>
      <c r="B2" s="19"/>
      <c r="C2" s="19"/>
      <c r="D2" s="19"/>
      <c r="E2" s="19"/>
      <c r="F2" s="19"/>
      <c r="G2" s="19"/>
      <c r="H2" s="19"/>
      <c r="I2" s="19"/>
      <c r="J2" s="19"/>
      <c r="K2" s="19"/>
      <c r="L2" s="19"/>
      <c r="M2" s="19"/>
      <c r="N2" s="19"/>
    </row>
    <row r="3" ht="15" customHeight="1" spans="1:14">
      <c r="A3" s="20" t="str">
        <f>CONCATENATE(封面!D9,封面!F9,封面!G9,封面!H9,封面!I9,封面!J9,封面!K9)</f>
        <v>评估基准日：2024年9月30日</v>
      </c>
      <c r="B3" s="20"/>
      <c r="C3" s="20"/>
      <c r="D3" s="20"/>
      <c r="E3" s="20"/>
      <c r="F3" s="20"/>
      <c r="G3" s="20"/>
      <c r="H3" s="20"/>
      <c r="I3" s="20"/>
      <c r="J3" s="38"/>
      <c r="K3" s="38"/>
      <c r="L3" s="38"/>
      <c r="M3" s="38"/>
      <c r="N3" s="38"/>
    </row>
    <row r="4" ht="15" customHeight="1" spans="1:14">
      <c r="A4" s="20"/>
      <c r="B4" s="20"/>
      <c r="C4" s="20"/>
      <c r="D4" s="20"/>
      <c r="E4" s="20"/>
      <c r="F4" s="20"/>
      <c r="G4" s="20"/>
      <c r="H4" s="20"/>
      <c r="I4" s="20"/>
      <c r="J4" s="38"/>
      <c r="K4" s="38"/>
      <c r="L4" s="38"/>
      <c r="M4" s="38"/>
      <c r="N4" s="39" t="s">
        <v>1914</v>
      </c>
    </row>
    <row r="5" ht="15" customHeight="1" spans="1:14">
      <c r="A5" s="21" t="str">
        <f>封面!D7&amp;封面!F7</f>
        <v>被评估单位：杭州宏逸柳溪旅游发展有限公司</v>
      </c>
      <c r="N5" s="40" t="s">
        <v>292</v>
      </c>
    </row>
    <row r="6" s="13" customFormat="1" ht="25.15" customHeight="1" spans="1:14">
      <c r="A6" s="22" t="s">
        <v>293</v>
      </c>
      <c r="B6" s="22" t="s">
        <v>1915</v>
      </c>
      <c r="C6" s="22" t="s">
        <v>372</v>
      </c>
      <c r="D6" s="22" t="s">
        <v>831</v>
      </c>
      <c r="E6" s="22" t="s">
        <v>1916</v>
      </c>
      <c r="F6" s="89" t="s">
        <v>1917</v>
      </c>
      <c r="G6" s="22" t="s">
        <v>295</v>
      </c>
      <c r="H6" s="22" t="s">
        <v>1918</v>
      </c>
      <c r="I6" s="23" t="s">
        <v>298</v>
      </c>
      <c r="J6" s="24" t="s">
        <v>299</v>
      </c>
      <c r="K6" s="22" t="s">
        <v>1919</v>
      </c>
      <c r="L6" s="22" t="s">
        <v>300</v>
      </c>
      <c r="M6" s="22" t="s">
        <v>302</v>
      </c>
      <c r="N6" s="22" t="s">
        <v>303</v>
      </c>
    </row>
    <row r="7" ht="15" customHeight="1" spans="1:14">
      <c r="A7" s="25"/>
      <c r="B7" s="26"/>
      <c r="C7" s="73"/>
      <c r="D7" s="73"/>
      <c r="E7" s="74"/>
      <c r="F7" s="74"/>
      <c r="G7" s="25"/>
      <c r="H7" s="29"/>
      <c r="I7" s="28"/>
      <c r="J7" s="31"/>
      <c r="K7" s="76"/>
      <c r="L7" s="29"/>
      <c r="M7" s="29" t="str">
        <f>IF(OR(J7=0,L7=0),"",(L7-J7)/ABS(J7)*100)</f>
        <v/>
      </c>
      <c r="N7" s="41"/>
    </row>
    <row r="8" ht="15" customHeight="1" spans="1:14">
      <c r="A8" s="25"/>
      <c r="B8" s="26"/>
      <c r="C8" s="73"/>
      <c r="D8" s="73"/>
      <c r="E8" s="74"/>
      <c r="F8" s="74"/>
      <c r="G8" s="25"/>
      <c r="H8" s="29"/>
      <c r="I8" s="28"/>
      <c r="J8" s="31"/>
      <c r="K8" s="76"/>
      <c r="L8" s="29"/>
      <c r="M8" s="29" t="str">
        <f t="shared" ref="M8:M31" si="0">IF(OR(J8=0,L8=0),"",(L8-J8)/ABS(J8)*100)</f>
        <v/>
      </c>
      <c r="N8" s="41"/>
    </row>
    <row r="9" ht="15" customHeight="1" spans="1:14">
      <c r="A9" s="25"/>
      <c r="B9" s="26"/>
      <c r="C9" s="73"/>
      <c r="D9" s="73"/>
      <c r="E9" s="74"/>
      <c r="F9" s="74"/>
      <c r="G9" s="25"/>
      <c r="H9" s="29"/>
      <c r="I9" s="28"/>
      <c r="J9" s="31"/>
      <c r="K9" s="76"/>
      <c r="L9" s="29"/>
      <c r="M9" s="29" t="str">
        <f t="shared" si="0"/>
        <v/>
      </c>
      <c r="N9" s="41"/>
    </row>
    <row r="10" ht="15" customHeight="1" spans="1:14">
      <c r="A10" s="25"/>
      <c r="B10" s="26"/>
      <c r="C10" s="73"/>
      <c r="D10" s="73"/>
      <c r="E10" s="74"/>
      <c r="F10" s="74"/>
      <c r="G10" s="25"/>
      <c r="H10" s="29"/>
      <c r="I10" s="28"/>
      <c r="J10" s="31"/>
      <c r="K10" s="76"/>
      <c r="L10" s="29"/>
      <c r="M10" s="29" t="str">
        <f t="shared" si="0"/>
        <v/>
      </c>
      <c r="N10" s="41"/>
    </row>
    <row r="11" ht="15" customHeight="1" spans="1:14">
      <c r="A11" s="25"/>
      <c r="B11" s="26"/>
      <c r="C11" s="73"/>
      <c r="D11" s="73"/>
      <c r="E11" s="74"/>
      <c r="F11" s="74"/>
      <c r="G11" s="25"/>
      <c r="H11" s="29"/>
      <c r="I11" s="28"/>
      <c r="J11" s="31"/>
      <c r="K11" s="76"/>
      <c r="L11" s="29"/>
      <c r="M11" s="29" t="str">
        <f t="shared" si="0"/>
        <v/>
      </c>
      <c r="N11" s="41"/>
    </row>
    <row r="12" ht="15" customHeight="1" spans="1:14">
      <c r="A12" s="25"/>
      <c r="B12" s="26"/>
      <c r="C12" s="73"/>
      <c r="D12" s="73"/>
      <c r="E12" s="74"/>
      <c r="F12" s="74"/>
      <c r="G12" s="25"/>
      <c r="H12" s="29"/>
      <c r="I12" s="28"/>
      <c r="J12" s="31"/>
      <c r="K12" s="76"/>
      <c r="L12" s="29"/>
      <c r="M12" s="29" t="str">
        <f t="shared" si="0"/>
        <v/>
      </c>
      <c r="N12" s="41"/>
    </row>
    <row r="13" ht="15" customHeight="1" spans="1:14">
      <c r="A13" s="25"/>
      <c r="B13" s="26"/>
      <c r="C13" s="73"/>
      <c r="D13" s="73"/>
      <c r="E13" s="74"/>
      <c r="F13" s="74"/>
      <c r="G13" s="25"/>
      <c r="H13" s="29"/>
      <c r="I13" s="28"/>
      <c r="J13" s="31"/>
      <c r="K13" s="76"/>
      <c r="L13" s="29"/>
      <c r="M13" s="29" t="str">
        <f t="shared" si="0"/>
        <v/>
      </c>
      <c r="N13" s="41"/>
    </row>
    <row r="14" ht="15" customHeight="1" spans="1:14">
      <c r="A14" s="25"/>
      <c r="B14" s="26"/>
      <c r="C14" s="73"/>
      <c r="D14" s="73"/>
      <c r="E14" s="74"/>
      <c r="F14" s="74"/>
      <c r="G14" s="25"/>
      <c r="H14" s="29"/>
      <c r="I14" s="28"/>
      <c r="J14" s="31"/>
      <c r="K14" s="76"/>
      <c r="L14" s="29"/>
      <c r="M14" s="29" t="str">
        <f t="shared" si="0"/>
        <v/>
      </c>
      <c r="N14" s="41"/>
    </row>
    <row r="15" ht="15" customHeight="1" spans="1:14">
      <c r="A15" s="25"/>
      <c r="B15" s="26"/>
      <c r="C15" s="73"/>
      <c r="D15" s="73"/>
      <c r="E15" s="74"/>
      <c r="F15" s="74"/>
      <c r="G15" s="25"/>
      <c r="H15" s="29"/>
      <c r="I15" s="28"/>
      <c r="J15" s="31"/>
      <c r="K15" s="76"/>
      <c r="L15" s="29"/>
      <c r="M15" s="29" t="str">
        <f t="shared" si="0"/>
        <v/>
      </c>
      <c r="N15" s="41"/>
    </row>
    <row r="16" ht="15" customHeight="1" spans="1:14">
      <c r="A16" s="25"/>
      <c r="B16" s="26"/>
      <c r="C16" s="73"/>
      <c r="D16" s="73"/>
      <c r="E16" s="74"/>
      <c r="F16" s="74"/>
      <c r="G16" s="25"/>
      <c r="H16" s="29"/>
      <c r="I16" s="28"/>
      <c r="J16" s="31"/>
      <c r="K16" s="76"/>
      <c r="L16" s="29"/>
      <c r="M16" s="29" t="str">
        <f t="shared" si="0"/>
        <v/>
      </c>
      <c r="N16" s="41"/>
    </row>
    <row r="17" ht="15" customHeight="1" spans="1:14">
      <c r="A17" s="25"/>
      <c r="B17" s="26"/>
      <c r="C17" s="73"/>
      <c r="D17" s="73"/>
      <c r="E17" s="74"/>
      <c r="F17" s="74"/>
      <c r="G17" s="25"/>
      <c r="H17" s="29"/>
      <c r="I17" s="28"/>
      <c r="J17" s="31"/>
      <c r="K17" s="76"/>
      <c r="L17" s="29"/>
      <c r="M17" s="29" t="str">
        <f t="shared" si="0"/>
        <v/>
      </c>
      <c r="N17" s="41"/>
    </row>
    <row r="18" ht="15" customHeight="1" spans="1:14">
      <c r="A18" s="25"/>
      <c r="B18" s="26"/>
      <c r="C18" s="73"/>
      <c r="D18" s="73"/>
      <c r="E18" s="74"/>
      <c r="F18" s="74"/>
      <c r="G18" s="25"/>
      <c r="H18" s="29"/>
      <c r="I18" s="28"/>
      <c r="J18" s="31"/>
      <c r="K18" s="76"/>
      <c r="L18" s="29"/>
      <c r="M18" s="29" t="str">
        <f t="shared" si="0"/>
        <v/>
      </c>
      <c r="N18" s="41"/>
    </row>
    <row r="19" ht="15" customHeight="1" spans="1:14">
      <c r="A19" s="25"/>
      <c r="B19" s="26"/>
      <c r="C19" s="73"/>
      <c r="D19" s="73"/>
      <c r="E19" s="74"/>
      <c r="F19" s="74"/>
      <c r="G19" s="25"/>
      <c r="H19" s="29"/>
      <c r="I19" s="28"/>
      <c r="J19" s="31"/>
      <c r="K19" s="76"/>
      <c r="L19" s="29"/>
      <c r="M19" s="29" t="str">
        <f t="shared" si="0"/>
        <v/>
      </c>
      <c r="N19" s="41"/>
    </row>
    <row r="20" ht="15" customHeight="1" spans="1:14">
      <c r="A20" s="25"/>
      <c r="B20" s="26"/>
      <c r="C20" s="73"/>
      <c r="D20" s="73"/>
      <c r="E20" s="74"/>
      <c r="F20" s="74"/>
      <c r="G20" s="25"/>
      <c r="H20" s="29"/>
      <c r="I20" s="28"/>
      <c r="J20" s="31"/>
      <c r="K20" s="76"/>
      <c r="L20" s="29"/>
      <c r="M20" s="29" t="str">
        <f t="shared" si="0"/>
        <v/>
      </c>
      <c r="N20" s="41"/>
    </row>
    <row r="21" ht="15" customHeight="1" spans="1:14">
      <c r="A21" s="25"/>
      <c r="B21" s="26"/>
      <c r="C21" s="73"/>
      <c r="D21" s="73"/>
      <c r="E21" s="74"/>
      <c r="F21" s="74"/>
      <c r="G21" s="25"/>
      <c r="H21" s="29"/>
      <c r="I21" s="28"/>
      <c r="J21" s="31"/>
      <c r="K21" s="76"/>
      <c r="L21" s="29"/>
      <c r="M21" s="29" t="str">
        <f t="shared" si="0"/>
        <v/>
      </c>
      <c r="N21" s="41"/>
    </row>
    <row r="22" ht="15" customHeight="1" spans="1:14">
      <c r="A22" s="25"/>
      <c r="B22" s="26"/>
      <c r="C22" s="73"/>
      <c r="D22" s="73"/>
      <c r="E22" s="74"/>
      <c r="F22" s="74"/>
      <c r="G22" s="25"/>
      <c r="H22" s="29"/>
      <c r="I22" s="28"/>
      <c r="J22" s="31"/>
      <c r="K22" s="76"/>
      <c r="L22" s="29"/>
      <c r="M22" s="29" t="str">
        <f t="shared" si="0"/>
        <v/>
      </c>
      <c r="N22" s="41"/>
    </row>
    <row r="23" ht="15" customHeight="1" spans="1:14">
      <c r="A23" s="25"/>
      <c r="B23" s="26"/>
      <c r="C23" s="73"/>
      <c r="D23" s="73"/>
      <c r="E23" s="74"/>
      <c r="F23" s="74"/>
      <c r="G23" s="25"/>
      <c r="H23" s="29"/>
      <c r="I23" s="28"/>
      <c r="J23" s="31"/>
      <c r="K23" s="76"/>
      <c r="L23" s="29"/>
      <c r="M23" s="29" t="str">
        <f t="shared" si="0"/>
        <v/>
      </c>
      <c r="N23" s="41"/>
    </row>
    <row r="24" ht="15" customHeight="1" spans="1:14">
      <c r="A24" s="25"/>
      <c r="B24" s="26"/>
      <c r="C24" s="73"/>
      <c r="D24" s="73"/>
      <c r="E24" s="74"/>
      <c r="F24" s="74"/>
      <c r="G24" s="25"/>
      <c r="H24" s="29"/>
      <c r="I24" s="28"/>
      <c r="J24" s="31"/>
      <c r="K24" s="76"/>
      <c r="L24" s="29"/>
      <c r="M24" s="29" t="str">
        <f t="shared" si="0"/>
        <v/>
      </c>
      <c r="N24" s="41"/>
    </row>
    <row r="25" ht="15" customHeight="1" spans="1:14">
      <c r="A25" s="25"/>
      <c r="B25" s="26"/>
      <c r="C25" s="73"/>
      <c r="D25" s="73"/>
      <c r="E25" s="74"/>
      <c r="F25" s="74"/>
      <c r="G25" s="25"/>
      <c r="H25" s="29"/>
      <c r="I25" s="28"/>
      <c r="J25" s="31"/>
      <c r="K25" s="76"/>
      <c r="L25" s="29"/>
      <c r="M25" s="29" t="str">
        <f t="shared" si="0"/>
        <v/>
      </c>
      <c r="N25" s="41"/>
    </row>
    <row r="26" ht="15" customHeight="1" spans="1:14">
      <c r="A26" s="25"/>
      <c r="B26" s="26"/>
      <c r="C26" s="73"/>
      <c r="D26" s="73"/>
      <c r="E26" s="74"/>
      <c r="F26" s="74"/>
      <c r="G26" s="25"/>
      <c r="H26" s="29"/>
      <c r="I26" s="28"/>
      <c r="J26" s="31"/>
      <c r="K26" s="76"/>
      <c r="L26" s="29"/>
      <c r="M26" s="29" t="str">
        <f t="shared" si="0"/>
        <v/>
      </c>
      <c r="N26" s="41"/>
    </row>
    <row r="27" ht="15" customHeight="1" spans="1:14">
      <c r="A27" s="25"/>
      <c r="B27" s="26"/>
      <c r="C27" s="73"/>
      <c r="D27" s="73"/>
      <c r="E27" s="74"/>
      <c r="F27" s="74"/>
      <c r="G27" s="25"/>
      <c r="H27" s="29"/>
      <c r="I27" s="28"/>
      <c r="J27" s="31"/>
      <c r="K27" s="76"/>
      <c r="L27" s="29"/>
      <c r="M27" s="29" t="str">
        <f t="shared" si="0"/>
        <v/>
      </c>
      <c r="N27" s="41"/>
    </row>
    <row r="28" ht="15" customHeight="1" spans="1:14">
      <c r="A28" s="25"/>
      <c r="B28" s="26"/>
      <c r="C28" s="73"/>
      <c r="D28" s="73"/>
      <c r="E28" s="74"/>
      <c r="F28" s="74"/>
      <c r="G28" s="25"/>
      <c r="H28" s="29"/>
      <c r="I28" s="28"/>
      <c r="J28" s="31"/>
      <c r="K28" s="76"/>
      <c r="L28" s="29"/>
      <c r="M28" s="29" t="str">
        <f t="shared" si="0"/>
        <v/>
      </c>
      <c r="N28" s="41"/>
    </row>
    <row r="29" ht="15" customHeight="1" spans="1:14">
      <c r="A29" s="25"/>
      <c r="B29" s="26"/>
      <c r="C29" s="73"/>
      <c r="D29" s="73"/>
      <c r="E29" s="74"/>
      <c r="F29" s="74"/>
      <c r="G29" s="25"/>
      <c r="H29" s="29"/>
      <c r="I29" s="28"/>
      <c r="J29" s="31"/>
      <c r="K29" s="76"/>
      <c r="L29" s="29"/>
      <c r="M29" s="29" t="str">
        <f t="shared" si="0"/>
        <v/>
      </c>
      <c r="N29" s="41"/>
    </row>
    <row r="30" ht="15" customHeight="1" spans="1:14">
      <c r="A30" s="25"/>
      <c r="B30" s="26"/>
      <c r="C30" s="73"/>
      <c r="D30" s="73"/>
      <c r="E30" s="74"/>
      <c r="F30" s="74"/>
      <c r="G30" s="25"/>
      <c r="H30" s="29"/>
      <c r="I30" s="28"/>
      <c r="J30" s="31"/>
      <c r="K30" s="76"/>
      <c r="L30" s="29"/>
      <c r="M30" s="29" t="str">
        <f t="shared" si="0"/>
        <v/>
      </c>
      <c r="N30" s="41"/>
    </row>
    <row r="31" s="14" customFormat="1" ht="15" customHeight="1" spans="1:14">
      <c r="A31" s="32" t="s">
        <v>1920</v>
      </c>
      <c r="B31" s="33"/>
      <c r="C31" s="75"/>
      <c r="D31" s="75"/>
      <c r="E31" s="80"/>
      <c r="F31" s="80"/>
      <c r="G31" s="22"/>
      <c r="H31" s="37"/>
      <c r="I31" s="35">
        <f>SUM(I7:I30)</f>
        <v>0</v>
      </c>
      <c r="J31" s="36">
        <f>SUM(J7:J30)</f>
        <v>0</v>
      </c>
      <c r="K31" s="77"/>
      <c r="L31" s="37">
        <f>SUM(L7:L30)</f>
        <v>0</v>
      </c>
      <c r="M31" s="29" t="str">
        <f t="shared" si="0"/>
        <v/>
      </c>
      <c r="N31" s="42"/>
    </row>
  </sheetData>
  <mergeCells count="3">
    <mergeCell ref="A2:N2"/>
    <mergeCell ref="A3:N3"/>
    <mergeCell ref="A31:B31"/>
  </mergeCells>
  <hyperlinks>
    <hyperlink ref="A1" location="索引目录!I6" display="返回索引页"/>
    <hyperlink ref="B1" location="流动负债汇总!B6"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I31"/>
  <sheetViews>
    <sheetView zoomScale="90" zoomScaleNormal="90" zoomScaleSheetLayoutView="90" workbookViewId="0">
      <pane ySplit="6" topLeftCell="A7" activePane="bottomLeft" state="frozen"/>
      <selection/>
      <selection pane="bottomLeft" activeCell="E19" sqref="E19"/>
    </sheetView>
  </sheetViews>
  <sheetFormatPr defaultColWidth="9" defaultRowHeight="15.75" customHeight="1"/>
  <cols>
    <col min="1" max="1" width="7.625" style="15" customWidth="1"/>
    <col min="2" max="2" width="30.125" style="15" customWidth="1"/>
    <col min="3" max="3" width="11.25" style="15" customWidth="1"/>
    <col min="4" max="4" width="15.375" style="15" customWidth="1"/>
    <col min="5" max="5" width="16.5" style="15" hidden="1" customWidth="1" outlineLevel="1"/>
    <col min="6" max="6" width="20.625" style="15" customWidth="1" collapsed="1"/>
    <col min="7" max="7" width="20.625" style="15" customWidth="1"/>
    <col min="8" max="8" width="11.625" style="15" customWidth="1"/>
    <col min="9" max="9" width="11.875" style="15" customWidth="1"/>
    <col min="10" max="16384" width="9" style="15"/>
  </cols>
  <sheetData>
    <row r="1" s="11" customFormat="1" ht="11.25" spans="1:9">
      <c r="A1" s="79" t="s">
        <v>288</v>
      </c>
      <c r="B1" s="17" t="s">
        <v>289</v>
      </c>
      <c r="C1" s="18"/>
      <c r="D1" s="18"/>
      <c r="E1" s="18"/>
      <c r="F1" s="18"/>
      <c r="G1" s="18"/>
      <c r="H1" s="18"/>
      <c r="I1" s="18"/>
    </row>
    <row r="2" s="12" customFormat="1" ht="30" customHeight="1" spans="1:9">
      <c r="A2" s="19" t="s">
        <v>1921</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1922</v>
      </c>
    </row>
    <row r="5" ht="15" customHeight="1" spans="1:9">
      <c r="A5" s="21" t="str">
        <f>封面!D7&amp;封面!F7</f>
        <v>被评估单位：杭州宏逸柳溪旅游发展有限公司</v>
      </c>
      <c r="I5" s="40" t="s">
        <v>292</v>
      </c>
    </row>
    <row r="6" s="13" customFormat="1" ht="25.15" customHeight="1" spans="1:9">
      <c r="A6" s="22" t="s">
        <v>293</v>
      </c>
      <c r="B6" s="22" t="s">
        <v>358</v>
      </c>
      <c r="C6" s="22" t="s">
        <v>372</v>
      </c>
      <c r="D6" s="22" t="s">
        <v>371</v>
      </c>
      <c r="E6" s="23" t="s">
        <v>298</v>
      </c>
      <c r="F6" s="24" t="s">
        <v>299</v>
      </c>
      <c r="G6" s="22" t="s">
        <v>300</v>
      </c>
      <c r="H6" s="22" t="s">
        <v>302</v>
      </c>
      <c r="I6" s="22" t="s">
        <v>303</v>
      </c>
    </row>
    <row r="7" ht="15" customHeight="1" spans="1:9">
      <c r="A7" s="25"/>
      <c r="B7" s="26"/>
      <c r="C7" s="27"/>
      <c r="D7" s="26"/>
      <c r="E7" s="28"/>
      <c r="F7" s="29"/>
      <c r="G7" s="29"/>
      <c r="H7" s="29" t="str">
        <f>IF(OR(F7=0,G7=0),"",(G7-F7)/ABS(F7)*100)</f>
        <v/>
      </c>
      <c r="I7" s="41"/>
    </row>
    <row r="8" ht="15" customHeight="1" spans="1:9">
      <c r="A8" s="25"/>
      <c r="B8" s="26"/>
      <c r="C8" s="27"/>
      <c r="D8" s="26"/>
      <c r="E8" s="28"/>
      <c r="F8" s="29"/>
      <c r="G8" s="29"/>
      <c r="H8" s="29" t="str">
        <f t="shared" ref="H8:H31" si="0">IF(OR(F8=0,G8=0),"",(G8-F8)/ABS(F8)*100)</f>
        <v/>
      </c>
      <c r="I8" s="41"/>
    </row>
    <row r="9" ht="15" customHeight="1" spans="1:9">
      <c r="A9" s="25"/>
      <c r="B9" s="26"/>
      <c r="C9" s="27"/>
      <c r="D9" s="26"/>
      <c r="E9" s="28"/>
      <c r="F9" s="29"/>
      <c r="G9" s="29"/>
      <c r="H9" s="29" t="str">
        <f t="shared" si="0"/>
        <v/>
      </c>
      <c r="I9" s="41"/>
    </row>
    <row r="10" ht="15" customHeight="1" spans="1:9">
      <c r="A10" s="25"/>
      <c r="B10" s="26"/>
      <c r="C10" s="27"/>
      <c r="D10" s="26"/>
      <c r="E10" s="28"/>
      <c r="F10" s="31"/>
      <c r="G10" s="29"/>
      <c r="H10" s="29" t="str">
        <f t="shared" si="0"/>
        <v/>
      </c>
      <c r="I10" s="41"/>
    </row>
    <row r="11" ht="15" customHeight="1" spans="1:9">
      <c r="A11" s="25"/>
      <c r="B11" s="26"/>
      <c r="C11" s="27"/>
      <c r="D11" s="26"/>
      <c r="E11" s="28"/>
      <c r="F11" s="31"/>
      <c r="G11" s="29"/>
      <c r="H11" s="29" t="str">
        <f t="shared" si="0"/>
        <v/>
      </c>
      <c r="I11" s="41"/>
    </row>
    <row r="12" ht="15" customHeight="1" spans="1:9">
      <c r="A12" s="25"/>
      <c r="B12" s="26"/>
      <c r="C12" s="27"/>
      <c r="D12" s="26"/>
      <c r="E12" s="28"/>
      <c r="F12" s="31"/>
      <c r="G12" s="29"/>
      <c r="H12" s="29" t="str">
        <f t="shared" si="0"/>
        <v/>
      </c>
      <c r="I12" s="41"/>
    </row>
    <row r="13" ht="15" customHeight="1" spans="1:9">
      <c r="A13" s="25"/>
      <c r="B13" s="26"/>
      <c r="C13" s="27"/>
      <c r="D13" s="26"/>
      <c r="E13" s="28"/>
      <c r="F13" s="31"/>
      <c r="G13" s="29"/>
      <c r="H13" s="29" t="str">
        <f t="shared" si="0"/>
        <v/>
      </c>
      <c r="I13" s="41"/>
    </row>
    <row r="14" ht="15" customHeight="1" spans="1:9">
      <c r="A14" s="25"/>
      <c r="B14" s="26"/>
      <c r="C14" s="27"/>
      <c r="D14" s="26"/>
      <c r="E14" s="28"/>
      <c r="F14" s="31"/>
      <c r="G14" s="29"/>
      <c r="H14" s="29" t="str">
        <f t="shared" si="0"/>
        <v/>
      </c>
      <c r="I14" s="41"/>
    </row>
    <row r="15" ht="15" customHeight="1" spans="1:9">
      <c r="A15" s="25"/>
      <c r="B15" s="26"/>
      <c r="C15" s="27"/>
      <c r="D15" s="26"/>
      <c r="E15" s="28"/>
      <c r="F15" s="31"/>
      <c r="G15" s="29"/>
      <c r="H15" s="29" t="str">
        <f t="shared" si="0"/>
        <v/>
      </c>
      <c r="I15" s="41"/>
    </row>
    <row r="16" ht="15" customHeight="1" spans="1:9">
      <c r="A16" s="25"/>
      <c r="B16" s="26"/>
      <c r="C16" s="27"/>
      <c r="D16" s="26"/>
      <c r="E16" s="28"/>
      <c r="F16" s="31"/>
      <c r="G16" s="29"/>
      <c r="H16" s="29" t="str">
        <f t="shared" si="0"/>
        <v/>
      </c>
      <c r="I16" s="41"/>
    </row>
    <row r="17" ht="15" customHeight="1" spans="1:9">
      <c r="A17" s="25"/>
      <c r="B17" s="26"/>
      <c r="C17" s="27"/>
      <c r="D17" s="26"/>
      <c r="E17" s="28"/>
      <c r="F17" s="31"/>
      <c r="G17" s="29"/>
      <c r="H17" s="29" t="str">
        <f t="shared" si="0"/>
        <v/>
      </c>
      <c r="I17" s="41"/>
    </row>
    <row r="18" ht="15" customHeight="1" spans="1:9">
      <c r="A18" s="25"/>
      <c r="B18" s="26"/>
      <c r="C18" s="27"/>
      <c r="D18" s="26"/>
      <c r="E18" s="28"/>
      <c r="F18" s="31"/>
      <c r="G18" s="29"/>
      <c r="H18" s="29" t="str">
        <f t="shared" si="0"/>
        <v/>
      </c>
      <c r="I18" s="41"/>
    </row>
    <row r="19" ht="15" customHeight="1" spans="1:9">
      <c r="A19" s="25"/>
      <c r="B19" s="26"/>
      <c r="C19" s="27"/>
      <c r="D19" s="26"/>
      <c r="E19" s="28"/>
      <c r="F19" s="31"/>
      <c r="G19" s="29"/>
      <c r="H19" s="29" t="str">
        <f t="shared" si="0"/>
        <v/>
      </c>
      <c r="I19" s="41"/>
    </row>
    <row r="20" ht="15" customHeight="1" spans="1:9">
      <c r="A20" s="25"/>
      <c r="B20" s="26"/>
      <c r="C20" s="27"/>
      <c r="D20" s="26"/>
      <c r="E20" s="28"/>
      <c r="F20" s="31"/>
      <c r="G20" s="29"/>
      <c r="H20" s="29" t="str">
        <f t="shared" si="0"/>
        <v/>
      </c>
      <c r="I20" s="41"/>
    </row>
    <row r="21" ht="15" customHeight="1" spans="1:9">
      <c r="A21" s="25"/>
      <c r="B21" s="26"/>
      <c r="C21" s="27"/>
      <c r="D21" s="26"/>
      <c r="E21" s="28"/>
      <c r="F21" s="31"/>
      <c r="G21" s="29"/>
      <c r="H21" s="29" t="str">
        <f t="shared" si="0"/>
        <v/>
      </c>
      <c r="I21" s="41"/>
    </row>
    <row r="22" ht="15" customHeight="1" spans="1:9">
      <c r="A22" s="25"/>
      <c r="B22" s="26"/>
      <c r="C22" s="27"/>
      <c r="D22" s="26"/>
      <c r="E22" s="28"/>
      <c r="F22" s="31"/>
      <c r="G22" s="29"/>
      <c r="H22" s="29" t="str">
        <f t="shared" si="0"/>
        <v/>
      </c>
      <c r="I22" s="41"/>
    </row>
    <row r="23" ht="15" customHeight="1" spans="1:9">
      <c r="A23" s="25"/>
      <c r="B23" s="26"/>
      <c r="C23" s="27"/>
      <c r="D23" s="26"/>
      <c r="E23" s="28"/>
      <c r="F23" s="31"/>
      <c r="G23" s="29"/>
      <c r="H23" s="29" t="str">
        <f t="shared" si="0"/>
        <v/>
      </c>
      <c r="I23" s="41"/>
    </row>
    <row r="24" ht="15" customHeight="1" spans="1:9">
      <c r="A24" s="25"/>
      <c r="B24" s="26"/>
      <c r="C24" s="27"/>
      <c r="D24" s="26"/>
      <c r="E24" s="28"/>
      <c r="F24" s="31"/>
      <c r="G24" s="29"/>
      <c r="H24" s="29" t="str">
        <f t="shared" si="0"/>
        <v/>
      </c>
      <c r="I24" s="41"/>
    </row>
    <row r="25" ht="15" customHeight="1" spans="1:9">
      <c r="A25" s="25"/>
      <c r="B25" s="26"/>
      <c r="C25" s="27"/>
      <c r="D25" s="26"/>
      <c r="E25" s="28"/>
      <c r="F25" s="31"/>
      <c r="G25" s="29"/>
      <c r="H25" s="29" t="str">
        <f t="shared" si="0"/>
        <v/>
      </c>
      <c r="I25" s="41"/>
    </row>
    <row r="26" ht="15" customHeight="1" spans="1:9">
      <c r="A26" s="25"/>
      <c r="B26" s="26"/>
      <c r="C26" s="27"/>
      <c r="D26" s="26"/>
      <c r="E26" s="28"/>
      <c r="F26" s="31"/>
      <c r="G26" s="29"/>
      <c r="H26" s="29" t="str">
        <f t="shared" si="0"/>
        <v/>
      </c>
      <c r="I26" s="41"/>
    </row>
    <row r="27" ht="15" customHeight="1" spans="1:9">
      <c r="A27" s="25"/>
      <c r="B27" s="26"/>
      <c r="C27" s="27"/>
      <c r="D27" s="26"/>
      <c r="E27" s="28"/>
      <c r="F27" s="31"/>
      <c r="G27" s="29"/>
      <c r="H27" s="29" t="str">
        <f t="shared" si="0"/>
        <v/>
      </c>
      <c r="I27" s="41"/>
    </row>
    <row r="28" ht="15" customHeight="1" spans="1:9">
      <c r="A28" s="25"/>
      <c r="B28" s="26"/>
      <c r="C28" s="27"/>
      <c r="D28" s="26"/>
      <c r="E28" s="28"/>
      <c r="F28" s="31"/>
      <c r="G28" s="29"/>
      <c r="H28" s="29" t="str">
        <f t="shared" si="0"/>
        <v/>
      </c>
      <c r="I28" s="41"/>
    </row>
    <row r="29" ht="15" customHeight="1" spans="1:9">
      <c r="A29" s="25"/>
      <c r="B29" s="26"/>
      <c r="C29" s="27"/>
      <c r="D29" s="26"/>
      <c r="E29" s="28"/>
      <c r="F29" s="31"/>
      <c r="G29" s="29"/>
      <c r="H29" s="29" t="str">
        <f t="shared" si="0"/>
        <v/>
      </c>
      <c r="I29" s="41"/>
    </row>
    <row r="30" ht="15" customHeight="1" spans="1:9">
      <c r="A30" s="25"/>
      <c r="B30" s="26"/>
      <c r="C30" s="27"/>
      <c r="D30" s="26"/>
      <c r="E30" s="28"/>
      <c r="F30" s="31"/>
      <c r="G30" s="29"/>
      <c r="H30" s="29" t="str">
        <f t="shared" si="0"/>
        <v/>
      </c>
      <c r="I30" s="41"/>
    </row>
    <row r="31" s="14" customFormat="1" ht="15" customHeight="1" spans="1:9">
      <c r="A31" s="32" t="s">
        <v>1923</v>
      </c>
      <c r="B31" s="33"/>
      <c r="C31" s="34"/>
      <c r="D31" s="22"/>
      <c r="E31" s="35">
        <f>SUM(E7:E30)</f>
        <v>0</v>
      </c>
      <c r="F31" s="36">
        <f>SUM(F7:F30)</f>
        <v>0</v>
      </c>
      <c r="G31" s="37">
        <f>SUM(G7:G30)</f>
        <v>0</v>
      </c>
      <c r="H31" s="29" t="str">
        <f t="shared" si="0"/>
        <v/>
      </c>
      <c r="I31" s="42"/>
    </row>
  </sheetData>
  <mergeCells count="3">
    <mergeCell ref="A2:I2"/>
    <mergeCell ref="A3:I3"/>
    <mergeCell ref="A31:B31"/>
  </mergeCells>
  <hyperlinks>
    <hyperlink ref="A1" location="索引目录!I7" display="返回索引页"/>
    <hyperlink ref="B1" location="流动负债汇总!B7"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J31"/>
  <sheetViews>
    <sheetView zoomScale="90" zoomScaleNormal="90" workbookViewId="0">
      <pane ySplit="6" topLeftCell="A7" activePane="bottomLeft" state="frozen"/>
      <selection/>
      <selection pane="bottomLeft" activeCell="E19" sqref="E19"/>
    </sheetView>
  </sheetViews>
  <sheetFormatPr defaultColWidth="9" defaultRowHeight="15.75" customHeight="1"/>
  <cols>
    <col min="1" max="1" width="7.625" style="15" customWidth="1"/>
    <col min="2" max="2" width="20" style="15" customWidth="1"/>
    <col min="3" max="3" width="11.625" style="15" customWidth="1"/>
    <col min="4" max="4" width="15.875" style="15" customWidth="1"/>
    <col min="5" max="5" width="10.75" style="15" customWidth="1"/>
    <col min="6" max="6" width="13.25" style="15" hidden="1" customWidth="1" outlineLevel="1"/>
    <col min="7" max="7" width="15.875" style="15" customWidth="1" collapsed="1"/>
    <col min="8" max="8" width="15.875" style="15" customWidth="1"/>
    <col min="9" max="9" width="11.75" style="15" customWidth="1"/>
    <col min="10" max="10" width="13.25" style="15" customWidth="1"/>
    <col min="11" max="16381" width="9" style="15"/>
    <col min="16382" max="16384" width="9" style="54"/>
  </cols>
  <sheetData>
    <row r="1" s="85" customFormat="1" ht="11.25" spans="1:9">
      <c r="A1" s="86" t="s">
        <v>268</v>
      </c>
      <c r="B1" s="86" t="s">
        <v>289</v>
      </c>
      <c r="C1" s="87"/>
      <c r="D1" s="87"/>
      <c r="E1" s="87"/>
      <c r="F1" s="87"/>
      <c r="G1" s="87"/>
      <c r="H1" s="87"/>
      <c r="I1" s="87"/>
    </row>
    <row r="2" s="12" customFormat="1" ht="30" customHeight="1" spans="1:10">
      <c r="A2" s="19" t="s">
        <v>1924</v>
      </c>
      <c r="B2" s="19"/>
      <c r="C2" s="19"/>
      <c r="D2" s="19"/>
      <c r="E2" s="19"/>
      <c r="F2" s="19"/>
      <c r="G2" s="19"/>
      <c r="H2" s="19"/>
      <c r="I2" s="19"/>
      <c r="J2" s="19"/>
    </row>
    <row r="3" s="15" customFormat="1" ht="15" customHeight="1" spans="1:10">
      <c r="A3" s="20" t="str">
        <f>CONCATENATE(封面!D9,封面!F9,封面!G9,封面!H9,封面!I9,封面!J9,封面!K9)</f>
        <v>评估基准日：2024年9月30日</v>
      </c>
      <c r="B3" s="20"/>
      <c r="C3" s="20"/>
      <c r="D3" s="20"/>
      <c r="E3" s="20"/>
      <c r="F3" s="20"/>
      <c r="G3" s="20"/>
      <c r="H3" s="20"/>
      <c r="I3" s="20"/>
      <c r="J3" s="20"/>
    </row>
    <row r="4" s="15" customFormat="1" ht="15" customHeight="1" spans="1:10">
      <c r="A4" s="20"/>
      <c r="B4" s="20"/>
      <c r="C4" s="20"/>
      <c r="D4" s="20"/>
      <c r="E4" s="20"/>
      <c r="F4" s="20"/>
      <c r="G4" s="20"/>
      <c r="H4" s="38"/>
      <c r="I4" s="38"/>
      <c r="J4" s="40" t="s">
        <v>1925</v>
      </c>
    </row>
    <row r="5" s="15" customFormat="1" ht="15" customHeight="1" spans="1:10">
      <c r="A5" s="21" t="str">
        <f>封面!D7&amp;封面!F7</f>
        <v>被评估单位：杭州宏逸柳溪旅游发展有限公司</v>
      </c>
      <c r="J5" s="40" t="s">
        <v>292</v>
      </c>
    </row>
    <row r="6" s="13" customFormat="1" ht="25.15" customHeight="1" spans="1:10">
      <c r="A6" s="22" t="s">
        <v>293</v>
      </c>
      <c r="B6" s="22" t="s">
        <v>419</v>
      </c>
      <c r="C6" s="22" t="s">
        <v>422</v>
      </c>
      <c r="D6" s="22" t="s">
        <v>854</v>
      </c>
      <c r="E6" s="22" t="s">
        <v>372</v>
      </c>
      <c r="F6" s="23" t="s">
        <v>298</v>
      </c>
      <c r="G6" s="33" t="s">
        <v>299</v>
      </c>
      <c r="H6" s="22" t="s">
        <v>300</v>
      </c>
      <c r="I6" s="22" t="s">
        <v>302</v>
      </c>
      <c r="J6" s="22" t="s">
        <v>303</v>
      </c>
    </row>
    <row r="7" s="15" customFormat="1" ht="15" customHeight="1" spans="1:10">
      <c r="A7" s="25"/>
      <c r="B7" s="26"/>
      <c r="C7" s="31"/>
      <c r="D7" s="31"/>
      <c r="E7" s="27"/>
      <c r="F7" s="28"/>
      <c r="G7" s="31"/>
      <c r="H7" s="29"/>
      <c r="I7" s="29" t="str">
        <f>IF(OR(G7=0,H7=0),"",(H7-G7)/ABS(G7)*100)</f>
        <v/>
      </c>
      <c r="J7" s="41"/>
    </row>
    <row r="8" s="15" customFormat="1" ht="15" customHeight="1" spans="1:10">
      <c r="A8" s="25"/>
      <c r="B8" s="26"/>
      <c r="C8" s="31"/>
      <c r="D8" s="31"/>
      <c r="E8" s="27"/>
      <c r="F8" s="28"/>
      <c r="G8" s="31"/>
      <c r="H8" s="29"/>
      <c r="I8" s="29" t="str">
        <f t="shared" ref="I8:I31" si="0">IF(OR(G8=0,H8=0),"",(H8-G8)/ABS(G8)*100)</f>
        <v/>
      </c>
      <c r="J8" s="41"/>
    </row>
    <row r="9" s="15" customFormat="1" ht="15" customHeight="1" spans="1:10">
      <c r="A9" s="25"/>
      <c r="B9" s="26"/>
      <c r="C9" s="31"/>
      <c r="D9" s="31"/>
      <c r="E9" s="27"/>
      <c r="F9" s="28"/>
      <c r="G9" s="31"/>
      <c r="H9" s="29"/>
      <c r="I9" s="29" t="str">
        <f t="shared" si="0"/>
        <v/>
      </c>
      <c r="J9" s="41"/>
    </row>
    <row r="10" s="15" customFormat="1" ht="15" customHeight="1" spans="1:10">
      <c r="A10" s="25"/>
      <c r="B10" s="26"/>
      <c r="C10" s="31"/>
      <c r="D10" s="31"/>
      <c r="E10" s="27"/>
      <c r="F10" s="28"/>
      <c r="G10" s="31"/>
      <c r="H10" s="29"/>
      <c r="I10" s="29" t="str">
        <f t="shared" si="0"/>
        <v/>
      </c>
      <c r="J10" s="41"/>
    </row>
    <row r="11" s="15" customFormat="1" ht="15" customHeight="1" spans="1:10">
      <c r="A11" s="25"/>
      <c r="B11" s="26"/>
      <c r="C11" s="31"/>
      <c r="D11" s="31"/>
      <c r="E11" s="27"/>
      <c r="F11" s="28"/>
      <c r="G11" s="31"/>
      <c r="H11" s="29"/>
      <c r="I11" s="29" t="str">
        <f t="shared" si="0"/>
        <v/>
      </c>
      <c r="J11" s="41"/>
    </row>
    <row r="12" s="15" customFormat="1" ht="15" customHeight="1" spans="1:10">
      <c r="A12" s="25"/>
      <c r="B12" s="26"/>
      <c r="C12" s="31"/>
      <c r="D12" s="31"/>
      <c r="E12" s="27"/>
      <c r="F12" s="28"/>
      <c r="G12" s="31"/>
      <c r="H12" s="29"/>
      <c r="I12" s="29"/>
      <c r="J12" s="41"/>
    </row>
    <row r="13" s="15" customFormat="1" ht="15" customHeight="1" spans="1:10">
      <c r="A13" s="25"/>
      <c r="B13" s="26"/>
      <c r="C13" s="31"/>
      <c r="D13" s="31"/>
      <c r="E13" s="27"/>
      <c r="F13" s="28"/>
      <c r="G13" s="31"/>
      <c r="H13" s="29"/>
      <c r="I13" s="29"/>
      <c r="J13" s="41"/>
    </row>
    <row r="14" s="15" customFormat="1" ht="15" customHeight="1" spans="1:10">
      <c r="A14" s="25"/>
      <c r="B14" s="26"/>
      <c r="C14" s="31"/>
      <c r="D14" s="31"/>
      <c r="E14" s="27"/>
      <c r="F14" s="28"/>
      <c r="G14" s="31"/>
      <c r="H14" s="29"/>
      <c r="I14" s="29"/>
      <c r="J14" s="41"/>
    </row>
    <row r="15" s="15" customFormat="1" ht="15" customHeight="1" spans="1:10">
      <c r="A15" s="25"/>
      <c r="B15" s="26"/>
      <c r="C15" s="31"/>
      <c r="D15" s="31"/>
      <c r="E15" s="27"/>
      <c r="F15" s="28"/>
      <c r="G15" s="31"/>
      <c r="H15" s="29"/>
      <c r="I15" s="29"/>
      <c r="J15" s="41"/>
    </row>
    <row r="16" s="15" customFormat="1" ht="15" customHeight="1" spans="1:10">
      <c r="A16" s="25"/>
      <c r="B16" s="26"/>
      <c r="C16" s="31"/>
      <c r="D16" s="31"/>
      <c r="E16" s="27"/>
      <c r="F16" s="28"/>
      <c r="G16" s="31"/>
      <c r="H16" s="29"/>
      <c r="I16" s="29"/>
      <c r="J16" s="41"/>
    </row>
    <row r="17" s="15" customFormat="1" ht="15" customHeight="1" spans="1:10">
      <c r="A17" s="25"/>
      <c r="B17" s="26"/>
      <c r="C17" s="31"/>
      <c r="D17" s="31"/>
      <c r="E17" s="27"/>
      <c r="F17" s="28"/>
      <c r="G17" s="31"/>
      <c r="H17" s="29"/>
      <c r="I17" s="29"/>
      <c r="J17" s="41"/>
    </row>
    <row r="18" s="15" customFormat="1" ht="15" customHeight="1" spans="1:10">
      <c r="A18" s="25"/>
      <c r="B18" s="26"/>
      <c r="C18" s="31"/>
      <c r="D18" s="31"/>
      <c r="E18" s="27"/>
      <c r="F18" s="28"/>
      <c r="G18" s="31"/>
      <c r="H18" s="29"/>
      <c r="I18" s="29"/>
      <c r="J18" s="41"/>
    </row>
    <row r="19" s="15" customFormat="1" ht="15" customHeight="1" spans="1:10">
      <c r="A19" s="25"/>
      <c r="B19" s="26"/>
      <c r="C19" s="31"/>
      <c r="D19" s="31"/>
      <c r="E19" s="27"/>
      <c r="F19" s="28"/>
      <c r="G19" s="31"/>
      <c r="H19" s="29"/>
      <c r="I19" s="29"/>
      <c r="J19" s="41"/>
    </row>
    <row r="20" s="15" customFormat="1" ht="15" customHeight="1" spans="1:10">
      <c r="A20" s="25"/>
      <c r="B20" s="26"/>
      <c r="C20" s="31"/>
      <c r="D20" s="31"/>
      <c r="E20" s="27"/>
      <c r="F20" s="28"/>
      <c r="G20" s="31"/>
      <c r="H20" s="29"/>
      <c r="I20" s="29"/>
      <c r="J20" s="41"/>
    </row>
    <row r="21" s="15" customFormat="1" ht="15" customHeight="1" spans="1:10">
      <c r="A21" s="25"/>
      <c r="B21" s="26"/>
      <c r="C21" s="31"/>
      <c r="D21" s="31"/>
      <c r="E21" s="27"/>
      <c r="F21" s="28"/>
      <c r="G21" s="31"/>
      <c r="H21" s="29"/>
      <c r="I21" s="29"/>
      <c r="J21" s="41"/>
    </row>
    <row r="22" s="15" customFormat="1" ht="15" customHeight="1" spans="1:10">
      <c r="A22" s="25"/>
      <c r="B22" s="26"/>
      <c r="C22" s="31"/>
      <c r="D22" s="31"/>
      <c r="E22" s="27"/>
      <c r="F22" s="28"/>
      <c r="G22" s="31"/>
      <c r="H22" s="29"/>
      <c r="I22" s="29"/>
      <c r="J22" s="41"/>
    </row>
    <row r="23" s="15" customFormat="1" ht="15" customHeight="1" spans="1:10">
      <c r="A23" s="25"/>
      <c r="B23" s="26"/>
      <c r="C23" s="31"/>
      <c r="D23" s="31"/>
      <c r="E23" s="27"/>
      <c r="F23" s="28"/>
      <c r="G23" s="31"/>
      <c r="H23" s="29"/>
      <c r="I23" s="29" t="str">
        <f t="shared" si="0"/>
        <v/>
      </c>
      <c r="J23" s="41"/>
    </row>
    <row r="24" s="15" customFormat="1" ht="15" customHeight="1" spans="1:10">
      <c r="A24" s="25"/>
      <c r="B24" s="26"/>
      <c r="C24" s="31"/>
      <c r="D24" s="31"/>
      <c r="E24" s="27"/>
      <c r="F24" s="28"/>
      <c r="G24" s="31"/>
      <c r="H24" s="29"/>
      <c r="I24" s="29" t="str">
        <f t="shared" si="0"/>
        <v/>
      </c>
      <c r="J24" s="41"/>
    </row>
    <row r="25" s="15" customFormat="1" ht="15" customHeight="1" spans="1:10">
      <c r="A25" s="25"/>
      <c r="B25" s="26"/>
      <c r="C25" s="31"/>
      <c r="D25" s="31"/>
      <c r="E25" s="27"/>
      <c r="F25" s="28"/>
      <c r="G25" s="31"/>
      <c r="H25" s="29"/>
      <c r="I25" s="29" t="str">
        <f t="shared" si="0"/>
        <v/>
      </c>
      <c r="J25" s="41"/>
    </row>
    <row r="26" s="15" customFormat="1" ht="15" customHeight="1" spans="1:10">
      <c r="A26" s="25"/>
      <c r="B26" s="26"/>
      <c r="C26" s="31"/>
      <c r="D26" s="31"/>
      <c r="E26" s="27"/>
      <c r="F26" s="28"/>
      <c r="G26" s="31"/>
      <c r="H26" s="29"/>
      <c r="I26" s="29" t="str">
        <f t="shared" si="0"/>
        <v/>
      </c>
      <c r="J26" s="41"/>
    </row>
    <row r="27" s="15" customFormat="1" ht="15" customHeight="1" spans="1:10">
      <c r="A27" s="25"/>
      <c r="B27" s="26"/>
      <c r="C27" s="31"/>
      <c r="D27" s="31"/>
      <c r="E27" s="27"/>
      <c r="F27" s="28"/>
      <c r="G27" s="31"/>
      <c r="H27" s="29"/>
      <c r="I27" s="29" t="str">
        <f t="shared" si="0"/>
        <v/>
      </c>
      <c r="J27" s="41"/>
    </row>
    <row r="28" s="15" customFormat="1" ht="15" customHeight="1" spans="1:10">
      <c r="A28" s="25"/>
      <c r="B28" s="26"/>
      <c r="C28" s="31"/>
      <c r="D28" s="31"/>
      <c r="E28" s="27"/>
      <c r="F28" s="28"/>
      <c r="G28" s="31"/>
      <c r="H28" s="29"/>
      <c r="I28" s="29" t="str">
        <f t="shared" si="0"/>
        <v/>
      </c>
      <c r="J28" s="41"/>
    </row>
    <row r="29" s="15" customFormat="1" ht="15" customHeight="1" spans="1:10">
      <c r="A29" s="25"/>
      <c r="B29" s="26"/>
      <c r="C29" s="31"/>
      <c r="D29" s="31"/>
      <c r="E29" s="27"/>
      <c r="F29" s="28"/>
      <c r="G29" s="31"/>
      <c r="H29" s="29"/>
      <c r="I29" s="29" t="str">
        <f t="shared" si="0"/>
        <v/>
      </c>
      <c r="J29" s="41"/>
    </row>
    <row r="30" s="15" customFormat="1" ht="15" customHeight="1" spans="1:10">
      <c r="A30" s="25"/>
      <c r="B30" s="26"/>
      <c r="C30" s="31"/>
      <c r="D30" s="31"/>
      <c r="E30" s="27"/>
      <c r="F30" s="28"/>
      <c r="G30" s="31"/>
      <c r="H30" s="29"/>
      <c r="I30" s="29" t="str">
        <f t="shared" si="0"/>
        <v/>
      </c>
      <c r="J30" s="41"/>
    </row>
    <row r="31" s="14" customFormat="1" ht="15" customHeight="1" spans="1:10">
      <c r="A31" s="32" t="s">
        <v>334</v>
      </c>
      <c r="B31" s="33"/>
      <c r="C31" s="42"/>
      <c r="D31" s="88"/>
      <c r="E31" s="42"/>
      <c r="F31" s="35">
        <f>SUM(F7:F30)</f>
        <v>0</v>
      </c>
      <c r="G31" s="36">
        <f>SUM(G7:G30)</f>
        <v>0</v>
      </c>
      <c r="H31" s="37">
        <f>SUM(H7:H30)</f>
        <v>0</v>
      </c>
      <c r="I31" s="29" t="str">
        <f t="shared" si="0"/>
        <v/>
      </c>
      <c r="J31" s="42"/>
    </row>
  </sheetData>
  <mergeCells count="3">
    <mergeCell ref="A2:J2"/>
    <mergeCell ref="A3:J3"/>
    <mergeCell ref="A31:B31"/>
  </mergeCells>
  <hyperlinks>
    <hyperlink ref="B1" location="交易性金融资产汇总!B9" display="返回"/>
    <hyperlink ref="A1" location="索引目录!E11" display="返回索引页"/>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J31"/>
  <sheetViews>
    <sheetView zoomScale="90" zoomScaleNormal="90" zoomScaleSheetLayoutView="90" workbookViewId="0">
      <pane ySplit="6" topLeftCell="A16" activePane="bottomLeft" state="frozen"/>
      <selection/>
      <selection pane="bottomLeft" activeCell="E19" sqref="E19"/>
    </sheetView>
  </sheetViews>
  <sheetFormatPr defaultColWidth="9" defaultRowHeight="15.75" customHeight="1"/>
  <cols>
    <col min="1" max="1" width="7.625" style="15" customWidth="1"/>
    <col min="2" max="2" width="32.25" style="15" customWidth="1"/>
    <col min="3" max="3" width="10.25" style="15" customWidth="1"/>
    <col min="4" max="4" width="10.75" style="15" customWidth="1"/>
    <col min="5" max="5" width="10.25" style="15" customWidth="1"/>
    <col min="6" max="6" width="16" style="15" hidden="1" customWidth="1" outlineLevel="1"/>
    <col min="7" max="7" width="18.625" style="15" customWidth="1" collapsed="1"/>
    <col min="8" max="8" width="18.625" style="15" customWidth="1"/>
    <col min="9" max="9" width="15.125" style="15" customWidth="1"/>
    <col min="10" max="10" width="10.75" style="15" customWidth="1"/>
    <col min="11" max="16384" width="9" style="15"/>
  </cols>
  <sheetData>
    <row r="1" s="11" customFormat="1" ht="11.25" spans="1:10">
      <c r="A1" s="79" t="s">
        <v>288</v>
      </c>
      <c r="B1" s="17" t="s">
        <v>289</v>
      </c>
      <c r="C1" s="18"/>
      <c r="D1" s="18"/>
      <c r="E1" s="18"/>
      <c r="F1" s="18"/>
      <c r="G1" s="18"/>
      <c r="H1" s="18"/>
      <c r="I1" s="18"/>
      <c r="J1" s="18"/>
    </row>
    <row r="2" s="12" customFormat="1" ht="30" customHeight="1" spans="1:10">
      <c r="A2" s="19" t="s">
        <v>1926</v>
      </c>
      <c r="B2" s="19"/>
      <c r="C2" s="19"/>
      <c r="D2" s="19"/>
      <c r="E2" s="19"/>
      <c r="F2" s="19"/>
      <c r="G2" s="19"/>
      <c r="H2" s="19"/>
      <c r="I2" s="19"/>
      <c r="J2" s="19"/>
    </row>
    <row r="3" ht="15" customHeight="1" spans="1:10">
      <c r="A3" s="20" t="str">
        <f>CONCATENATE(封面!D9,封面!F9,封面!G9,封面!H9,封面!I9,封面!J9,封面!K9)</f>
        <v>评估基准日：2024年9月30日</v>
      </c>
      <c r="B3" s="20"/>
      <c r="C3" s="20"/>
      <c r="D3" s="20"/>
      <c r="E3" s="20"/>
      <c r="F3" s="20"/>
      <c r="G3" s="20"/>
      <c r="H3" s="38"/>
      <c r="I3" s="38"/>
      <c r="J3" s="38"/>
    </row>
    <row r="4" ht="15" customHeight="1" spans="1:10">
      <c r="A4" s="20"/>
      <c r="B4" s="20"/>
      <c r="C4" s="20"/>
      <c r="D4" s="20"/>
      <c r="E4" s="20"/>
      <c r="F4" s="20"/>
      <c r="G4" s="20"/>
      <c r="H4" s="38"/>
      <c r="I4" s="38"/>
      <c r="J4" s="39" t="s">
        <v>1927</v>
      </c>
    </row>
    <row r="5" ht="15" customHeight="1" spans="1:10">
      <c r="A5" s="21" t="str">
        <f>封面!D7&amp;封面!F7</f>
        <v>被评估单位：杭州宏逸柳溪旅游发展有限公司</v>
      </c>
      <c r="J5" s="40" t="s">
        <v>292</v>
      </c>
    </row>
    <row r="6" s="13" customFormat="1" ht="25.15" customHeight="1" spans="1:10">
      <c r="A6" s="22" t="s">
        <v>293</v>
      </c>
      <c r="B6" s="22" t="s">
        <v>358</v>
      </c>
      <c r="C6" s="22" t="s">
        <v>372</v>
      </c>
      <c r="D6" s="22" t="s">
        <v>831</v>
      </c>
      <c r="E6" s="22" t="s">
        <v>340</v>
      </c>
      <c r="F6" s="23" t="s">
        <v>298</v>
      </c>
      <c r="G6" s="24" t="s">
        <v>299</v>
      </c>
      <c r="H6" s="22" t="s">
        <v>300</v>
      </c>
      <c r="I6" s="22" t="s">
        <v>302</v>
      </c>
      <c r="J6" s="22" t="s">
        <v>303</v>
      </c>
    </row>
    <row r="7" ht="15" customHeight="1" spans="1:10">
      <c r="A7" s="25"/>
      <c r="B7" s="26"/>
      <c r="C7" s="73"/>
      <c r="D7" s="73"/>
      <c r="E7" s="74"/>
      <c r="F7" s="28"/>
      <c r="G7" s="31"/>
      <c r="H7" s="29"/>
      <c r="I7" s="29" t="str">
        <f>IF(OR(G7=0,H7=0),"",(H7-G7)/ABS(G7)*100)</f>
        <v/>
      </c>
      <c r="J7" s="41"/>
    </row>
    <row r="8" ht="15" customHeight="1" spans="1:10">
      <c r="A8" s="25"/>
      <c r="B8" s="26"/>
      <c r="C8" s="73"/>
      <c r="D8" s="73"/>
      <c r="E8" s="74"/>
      <c r="F8" s="28"/>
      <c r="G8" s="31"/>
      <c r="H8" s="29"/>
      <c r="I8" s="29" t="str">
        <f t="shared" ref="I8:I31" si="0">IF(OR(G8=0,H8=0),"",(H8-G8)/ABS(G8)*100)</f>
        <v/>
      </c>
      <c r="J8" s="41"/>
    </row>
    <row r="9" ht="15" customHeight="1" spans="1:10">
      <c r="A9" s="25"/>
      <c r="B9" s="26"/>
      <c r="C9" s="73"/>
      <c r="D9" s="73"/>
      <c r="E9" s="74"/>
      <c r="F9" s="28"/>
      <c r="G9" s="31"/>
      <c r="H9" s="29"/>
      <c r="I9" s="29" t="str">
        <f t="shared" si="0"/>
        <v/>
      </c>
      <c r="J9" s="41"/>
    </row>
    <row r="10" ht="15" customHeight="1" spans="1:10">
      <c r="A10" s="25"/>
      <c r="B10" s="26"/>
      <c r="C10" s="73"/>
      <c r="D10" s="73"/>
      <c r="E10" s="74"/>
      <c r="F10" s="28"/>
      <c r="G10" s="31"/>
      <c r="H10" s="29"/>
      <c r="I10" s="29" t="str">
        <f t="shared" si="0"/>
        <v/>
      </c>
      <c r="J10" s="41"/>
    </row>
    <row r="11" ht="15" customHeight="1" spans="1:10">
      <c r="A11" s="25"/>
      <c r="B11" s="26"/>
      <c r="C11" s="73"/>
      <c r="D11" s="73"/>
      <c r="E11" s="74"/>
      <c r="F11" s="28"/>
      <c r="G11" s="31"/>
      <c r="H11" s="29"/>
      <c r="I11" s="29" t="str">
        <f t="shared" si="0"/>
        <v/>
      </c>
      <c r="J11" s="41"/>
    </row>
    <row r="12" ht="15" customHeight="1" spans="1:10">
      <c r="A12" s="25"/>
      <c r="B12" s="26"/>
      <c r="C12" s="73"/>
      <c r="D12" s="73"/>
      <c r="E12" s="74"/>
      <c r="F12" s="28"/>
      <c r="G12" s="31"/>
      <c r="H12" s="29"/>
      <c r="I12" s="29" t="str">
        <f t="shared" si="0"/>
        <v/>
      </c>
      <c r="J12" s="41"/>
    </row>
    <row r="13" ht="15" customHeight="1" spans="1:10">
      <c r="A13" s="25"/>
      <c r="B13" s="26"/>
      <c r="C13" s="73"/>
      <c r="D13" s="73"/>
      <c r="E13" s="74"/>
      <c r="F13" s="28"/>
      <c r="G13" s="31"/>
      <c r="H13" s="29"/>
      <c r="I13" s="29" t="str">
        <f t="shared" si="0"/>
        <v/>
      </c>
      <c r="J13" s="41"/>
    </row>
    <row r="14" ht="15" customHeight="1" spans="1:10">
      <c r="A14" s="25"/>
      <c r="B14" s="26"/>
      <c r="C14" s="73"/>
      <c r="D14" s="73"/>
      <c r="E14" s="74"/>
      <c r="F14" s="28"/>
      <c r="G14" s="31"/>
      <c r="H14" s="29"/>
      <c r="I14" s="29" t="str">
        <f t="shared" si="0"/>
        <v/>
      </c>
      <c r="J14" s="41"/>
    </row>
    <row r="15" ht="15" customHeight="1" spans="1:10">
      <c r="A15" s="25"/>
      <c r="B15" s="26"/>
      <c r="C15" s="73"/>
      <c r="D15" s="73"/>
      <c r="E15" s="74"/>
      <c r="F15" s="28"/>
      <c r="G15" s="31"/>
      <c r="H15" s="29"/>
      <c r="I15" s="29" t="str">
        <f t="shared" si="0"/>
        <v/>
      </c>
      <c r="J15" s="41"/>
    </row>
    <row r="16" ht="15" customHeight="1" spans="1:10">
      <c r="A16" s="25"/>
      <c r="B16" s="26"/>
      <c r="C16" s="73"/>
      <c r="D16" s="73"/>
      <c r="E16" s="74"/>
      <c r="F16" s="28"/>
      <c r="G16" s="31"/>
      <c r="H16" s="29"/>
      <c r="I16" s="29" t="str">
        <f t="shared" si="0"/>
        <v/>
      </c>
      <c r="J16" s="41"/>
    </row>
    <row r="17" ht="15" customHeight="1" spans="1:10">
      <c r="A17" s="25"/>
      <c r="B17" s="26"/>
      <c r="C17" s="73"/>
      <c r="D17" s="73"/>
      <c r="E17" s="74"/>
      <c r="F17" s="28"/>
      <c r="G17" s="31"/>
      <c r="H17" s="29"/>
      <c r="I17" s="29" t="str">
        <f t="shared" si="0"/>
        <v/>
      </c>
      <c r="J17" s="41"/>
    </row>
    <row r="18" ht="15" customHeight="1" spans="1:10">
      <c r="A18" s="25"/>
      <c r="B18" s="26"/>
      <c r="C18" s="73"/>
      <c r="D18" s="73"/>
      <c r="E18" s="74"/>
      <c r="F18" s="28"/>
      <c r="G18" s="31"/>
      <c r="H18" s="29"/>
      <c r="I18" s="29" t="str">
        <f t="shared" si="0"/>
        <v/>
      </c>
      <c r="J18" s="41"/>
    </row>
    <row r="19" ht="15" customHeight="1" spans="1:10">
      <c r="A19" s="25"/>
      <c r="B19" s="26"/>
      <c r="C19" s="73"/>
      <c r="D19" s="73"/>
      <c r="E19" s="74"/>
      <c r="F19" s="28"/>
      <c r="G19" s="31"/>
      <c r="H19" s="29"/>
      <c r="I19" s="29" t="str">
        <f t="shared" si="0"/>
        <v/>
      </c>
      <c r="J19" s="41"/>
    </row>
    <row r="20" ht="15" customHeight="1" spans="1:10">
      <c r="A20" s="25"/>
      <c r="B20" s="26"/>
      <c r="C20" s="73"/>
      <c r="D20" s="73"/>
      <c r="E20" s="74"/>
      <c r="F20" s="28"/>
      <c r="G20" s="31"/>
      <c r="H20" s="29"/>
      <c r="I20" s="29" t="str">
        <f t="shared" si="0"/>
        <v/>
      </c>
      <c r="J20" s="41"/>
    </row>
    <row r="21" ht="15" customHeight="1" spans="1:10">
      <c r="A21" s="25"/>
      <c r="B21" s="26"/>
      <c r="C21" s="73"/>
      <c r="D21" s="73"/>
      <c r="E21" s="74"/>
      <c r="F21" s="28"/>
      <c r="G21" s="31"/>
      <c r="H21" s="29"/>
      <c r="I21" s="29" t="str">
        <f t="shared" si="0"/>
        <v/>
      </c>
      <c r="J21" s="41"/>
    </row>
    <row r="22" ht="15" customHeight="1" spans="1:10">
      <c r="A22" s="25"/>
      <c r="B22" s="26"/>
      <c r="C22" s="73"/>
      <c r="D22" s="73"/>
      <c r="E22" s="74"/>
      <c r="F22" s="28"/>
      <c r="G22" s="31"/>
      <c r="H22" s="29"/>
      <c r="I22" s="29" t="str">
        <f t="shared" si="0"/>
        <v/>
      </c>
      <c r="J22" s="41"/>
    </row>
    <row r="23" ht="15" customHeight="1" spans="1:10">
      <c r="A23" s="25"/>
      <c r="B23" s="26"/>
      <c r="C23" s="73"/>
      <c r="D23" s="73"/>
      <c r="E23" s="74"/>
      <c r="F23" s="28"/>
      <c r="G23" s="31"/>
      <c r="H23" s="29"/>
      <c r="I23" s="29" t="str">
        <f t="shared" si="0"/>
        <v/>
      </c>
      <c r="J23" s="41"/>
    </row>
    <row r="24" ht="15" customHeight="1" spans="1:10">
      <c r="A24" s="25"/>
      <c r="B24" s="26"/>
      <c r="C24" s="73"/>
      <c r="D24" s="73"/>
      <c r="E24" s="74"/>
      <c r="F24" s="28"/>
      <c r="G24" s="31"/>
      <c r="H24" s="29"/>
      <c r="I24" s="29" t="str">
        <f t="shared" si="0"/>
        <v/>
      </c>
      <c r="J24" s="41"/>
    </row>
    <row r="25" ht="15" customHeight="1" spans="1:10">
      <c r="A25" s="25"/>
      <c r="B25" s="26"/>
      <c r="C25" s="73"/>
      <c r="D25" s="73"/>
      <c r="E25" s="74"/>
      <c r="F25" s="28"/>
      <c r="G25" s="31"/>
      <c r="H25" s="29"/>
      <c r="I25" s="29" t="str">
        <f t="shared" si="0"/>
        <v/>
      </c>
      <c r="J25" s="41"/>
    </row>
    <row r="26" ht="15" customHeight="1" spans="1:10">
      <c r="A26" s="25"/>
      <c r="B26" s="26"/>
      <c r="C26" s="73"/>
      <c r="D26" s="73"/>
      <c r="E26" s="74"/>
      <c r="F26" s="28"/>
      <c r="G26" s="31"/>
      <c r="H26" s="29"/>
      <c r="I26" s="29" t="str">
        <f t="shared" si="0"/>
        <v/>
      </c>
      <c r="J26" s="41"/>
    </row>
    <row r="27" ht="15" customHeight="1" spans="1:10">
      <c r="A27" s="25"/>
      <c r="B27" s="26"/>
      <c r="C27" s="73"/>
      <c r="D27" s="73"/>
      <c r="E27" s="74"/>
      <c r="F27" s="28"/>
      <c r="G27" s="31"/>
      <c r="H27" s="29"/>
      <c r="I27" s="29" t="str">
        <f t="shared" si="0"/>
        <v/>
      </c>
      <c r="J27" s="41"/>
    </row>
    <row r="28" ht="15" customHeight="1" spans="1:10">
      <c r="A28" s="25"/>
      <c r="B28" s="26"/>
      <c r="C28" s="73"/>
      <c r="D28" s="73"/>
      <c r="E28" s="74"/>
      <c r="F28" s="28"/>
      <c r="G28" s="31"/>
      <c r="H28" s="29"/>
      <c r="I28" s="29" t="str">
        <f t="shared" si="0"/>
        <v/>
      </c>
      <c r="J28" s="41"/>
    </row>
    <row r="29" ht="15" customHeight="1" spans="1:10">
      <c r="A29" s="25"/>
      <c r="B29" s="26"/>
      <c r="C29" s="73"/>
      <c r="D29" s="73"/>
      <c r="E29" s="74"/>
      <c r="F29" s="28"/>
      <c r="G29" s="31"/>
      <c r="H29" s="29"/>
      <c r="I29" s="29" t="str">
        <f t="shared" si="0"/>
        <v/>
      </c>
      <c r="J29" s="41"/>
    </row>
    <row r="30" ht="15" customHeight="1" spans="1:10">
      <c r="A30" s="25"/>
      <c r="B30" s="26"/>
      <c r="C30" s="73"/>
      <c r="D30" s="73"/>
      <c r="E30" s="74"/>
      <c r="F30" s="28"/>
      <c r="G30" s="31"/>
      <c r="H30" s="29"/>
      <c r="I30" s="29" t="str">
        <f t="shared" si="0"/>
        <v/>
      </c>
      <c r="J30" s="41"/>
    </row>
    <row r="31" s="14" customFormat="1" ht="15" customHeight="1" spans="1:10">
      <c r="A31" s="32" t="s">
        <v>1928</v>
      </c>
      <c r="B31" s="33"/>
      <c r="C31" s="75"/>
      <c r="D31" s="75"/>
      <c r="E31" s="80"/>
      <c r="F31" s="35">
        <f>SUM(F7:F30)</f>
        <v>0</v>
      </c>
      <c r="G31" s="36">
        <f>SUM(G7:G30)</f>
        <v>0</v>
      </c>
      <c r="H31" s="37">
        <f>SUM(H7:H30)</f>
        <v>0</v>
      </c>
      <c r="I31" s="29" t="str">
        <f t="shared" si="0"/>
        <v/>
      </c>
      <c r="J31" s="42"/>
    </row>
  </sheetData>
  <mergeCells count="3">
    <mergeCell ref="A2:J2"/>
    <mergeCell ref="A3:J3"/>
    <mergeCell ref="A31:B31"/>
  </mergeCells>
  <hyperlinks>
    <hyperlink ref="A1" location="索引目录!I8" display="返回索引页"/>
    <hyperlink ref="B1" location="流动负债汇总!B8"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9" tint="0.399945066682943"/>
  </sheetPr>
  <dimension ref="A1:G30"/>
  <sheetViews>
    <sheetView zoomScale="90" zoomScaleNormal="90" zoomScaleSheetLayoutView="80" workbookViewId="0">
      <pane xSplit="7" ySplit="6" topLeftCell="H7" activePane="bottomRight" state="frozen"/>
      <selection/>
      <selection pane="topRight"/>
      <selection pane="bottomLeft"/>
      <selection pane="bottomRight" activeCell="L21" sqref="L21"/>
    </sheetView>
  </sheetViews>
  <sheetFormatPr defaultColWidth="9" defaultRowHeight="15.75" customHeight="1" outlineLevelCol="6"/>
  <cols>
    <col min="1" max="1" width="8.625" style="15" customWidth="1"/>
    <col min="2" max="2" width="34.25" style="15" customWidth="1"/>
    <col min="3" max="3" width="20.625" style="15" hidden="1" customWidth="1" outlineLevel="1"/>
    <col min="4" max="4" width="20.625" style="15" customWidth="1" collapsed="1"/>
    <col min="5" max="7" width="20.625" style="15" customWidth="1"/>
    <col min="8" max="16384" width="9" style="15"/>
  </cols>
  <sheetData>
    <row r="1" s="11" customFormat="1" ht="11.25" spans="1:7">
      <c r="A1" s="17" t="s">
        <v>268</v>
      </c>
      <c r="B1" s="16" t="s">
        <v>269</v>
      </c>
      <c r="C1" s="18"/>
      <c r="D1" s="18"/>
      <c r="E1" s="18"/>
      <c r="F1" s="18"/>
      <c r="G1" s="18"/>
    </row>
    <row r="2" s="12" customFormat="1" ht="30" customHeight="1" spans="1:7">
      <c r="A2" s="19" t="s">
        <v>270</v>
      </c>
      <c r="B2" s="19"/>
      <c r="C2" s="19"/>
      <c r="D2" s="19"/>
      <c r="E2" s="19"/>
      <c r="F2" s="19"/>
      <c r="G2" s="19"/>
    </row>
    <row r="3" ht="15" customHeight="1" spans="1:7">
      <c r="A3" s="20" t="str">
        <f>CONCATENATE(封面!D9,封面!F9,封面!G9,封面!H9,封面!I9,封面!J9,封面!K9)</f>
        <v>评估基准日：2024年9月30日</v>
      </c>
      <c r="B3" s="20"/>
      <c r="C3" s="20"/>
      <c r="D3" s="20"/>
      <c r="E3" s="20"/>
      <c r="F3" s="20"/>
      <c r="G3" s="20"/>
    </row>
    <row r="4" ht="15" customHeight="1" spans="1:7">
      <c r="A4" s="20"/>
      <c r="B4" s="20"/>
      <c r="C4" s="20"/>
      <c r="D4" s="20"/>
      <c r="E4" s="20"/>
      <c r="F4" s="20"/>
      <c r="G4" s="47" t="s">
        <v>271</v>
      </c>
    </row>
    <row r="5" ht="15" customHeight="1" spans="1:7">
      <c r="A5" s="338" t="str">
        <f>封面!D7&amp;封面!F7</f>
        <v>被评估单位：杭州宏逸柳溪旅游发展有限公司</v>
      </c>
      <c r="G5" s="339" t="s">
        <v>165</v>
      </c>
    </row>
    <row r="6" s="276" customFormat="1" ht="15" customHeight="1" spans="1:7">
      <c r="A6" s="340" t="s">
        <v>272</v>
      </c>
      <c r="B6" s="340" t="s">
        <v>273</v>
      </c>
      <c r="C6" s="341" t="s">
        <v>274</v>
      </c>
      <c r="D6" s="342" t="s">
        <v>275</v>
      </c>
      <c r="E6" s="340" t="s">
        <v>276</v>
      </c>
      <c r="F6" s="340" t="s">
        <v>277</v>
      </c>
      <c r="G6" s="340" t="s">
        <v>278</v>
      </c>
    </row>
    <row r="7" ht="15" customHeight="1" spans="1:7">
      <c r="A7" s="66" t="s">
        <v>279</v>
      </c>
      <c r="B7" s="81" t="s">
        <v>280</v>
      </c>
      <c r="C7" s="343">
        <f>现金!F31</f>
        <v>0</v>
      </c>
      <c r="D7" s="202">
        <f>现金!G31</f>
        <v>0</v>
      </c>
      <c r="E7" s="344">
        <f>现金!H31</f>
        <v>0</v>
      </c>
      <c r="F7" s="67" t="str">
        <f>IF(OR(AND(D7=0,E7=0),E7=0),"",E7-D7)</f>
        <v/>
      </c>
      <c r="G7" s="67" t="str">
        <f>IF(ISERROR(F7/D7),"",F7/ABS(D7)*100)</f>
        <v/>
      </c>
    </row>
    <row r="8" ht="15" customHeight="1" spans="1:7">
      <c r="A8" s="345" t="s">
        <v>281</v>
      </c>
      <c r="B8" s="81" t="s">
        <v>282</v>
      </c>
      <c r="C8" s="343">
        <f>银行存款!G31</f>
        <v>0</v>
      </c>
      <c r="D8" s="202">
        <f>银行存款!H31</f>
        <v>0</v>
      </c>
      <c r="E8" s="344">
        <f>银行存款!I31</f>
        <v>0</v>
      </c>
      <c r="F8" s="29" t="str">
        <f t="shared" ref="F8:F28" si="0">IF(OR(AND(D8=0,E8=0),E8=0),"",E8-D8)</f>
        <v/>
      </c>
      <c r="G8" s="29" t="str">
        <f t="shared" ref="G8:G28" si="1">IF(ISERROR(F8/D8),"",F8/ABS(D8)*100)</f>
        <v/>
      </c>
    </row>
    <row r="9" ht="15" customHeight="1" spans="1:7">
      <c r="A9" s="345" t="s">
        <v>283</v>
      </c>
      <c r="B9" s="81" t="s">
        <v>284</v>
      </c>
      <c r="C9" s="343">
        <f>其他货币资金!G31</f>
        <v>0</v>
      </c>
      <c r="D9" s="202">
        <f>其他货币资金!H31</f>
        <v>0</v>
      </c>
      <c r="E9" s="344">
        <f>其他货币资金!I31</f>
        <v>0</v>
      </c>
      <c r="F9" s="29" t="str">
        <f t="shared" si="0"/>
        <v/>
      </c>
      <c r="G9" s="29" t="str">
        <f t="shared" si="1"/>
        <v/>
      </c>
    </row>
    <row r="10" ht="15" customHeight="1" spans="1:7">
      <c r="A10" s="345"/>
      <c r="B10" s="346"/>
      <c r="C10" s="343"/>
      <c r="D10" s="202"/>
      <c r="E10" s="344"/>
      <c r="F10" s="29" t="str">
        <f t="shared" si="0"/>
        <v/>
      </c>
      <c r="G10" s="29" t="str">
        <f t="shared" si="1"/>
        <v/>
      </c>
    </row>
    <row r="11" ht="15" customHeight="1" spans="1:7">
      <c r="A11" s="345"/>
      <c r="B11" s="346"/>
      <c r="C11" s="343"/>
      <c r="D11" s="347"/>
      <c r="E11" s="344"/>
      <c r="F11" s="31" t="str">
        <f t="shared" si="0"/>
        <v/>
      </c>
      <c r="G11" s="29" t="str">
        <f t="shared" si="1"/>
        <v/>
      </c>
    </row>
    <row r="12" ht="15" customHeight="1" spans="1:7">
      <c r="A12" s="345"/>
      <c r="B12" s="346"/>
      <c r="C12" s="343"/>
      <c r="D12" s="202"/>
      <c r="E12" s="344"/>
      <c r="F12" s="29" t="str">
        <f t="shared" si="0"/>
        <v/>
      </c>
      <c r="G12" s="29" t="str">
        <f t="shared" si="1"/>
        <v/>
      </c>
    </row>
    <row r="13" ht="15" customHeight="1" spans="1:7">
      <c r="A13" s="345"/>
      <c r="B13" s="346"/>
      <c r="C13" s="343"/>
      <c r="D13" s="202"/>
      <c r="E13" s="344"/>
      <c r="F13" s="29" t="str">
        <f t="shared" si="0"/>
        <v/>
      </c>
      <c r="G13" s="29" t="str">
        <f t="shared" si="1"/>
        <v/>
      </c>
    </row>
    <row r="14" ht="15" customHeight="1" spans="1:7">
      <c r="A14" s="345"/>
      <c r="B14" s="346"/>
      <c r="C14" s="343"/>
      <c r="D14" s="202"/>
      <c r="E14" s="344"/>
      <c r="F14" s="29" t="str">
        <f t="shared" si="0"/>
        <v/>
      </c>
      <c r="G14" s="29" t="str">
        <f t="shared" si="1"/>
        <v/>
      </c>
    </row>
    <row r="15" ht="15" customHeight="1" spans="1:7">
      <c r="A15" s="345"/>
      <c r="B15" s="346"/>
      <c r="C15" s="343"/>
      <c r="D15" s="202"/>
      <c r="E15" s="344"/>
      <c r="F15" s="29" t="str">
        <f t="shared" si="0"/>
        <v/>
      </c>
      <c r="G15" s="29" t="str">
        <f t="shared" si="1"/>
        <v/>
      </c>
    </row>
    <row r="16" ht="15" customHeight="1" spans="1:7">
      <c r="A16" s="345"/>
      <c r="B16" s="346"/>
      <c r="C16" s="343"/>
      <c r="D16" s="202"/>
      <c r="E16" s="344"/>
      <c r="F16" s="29" t="str">
        <f t="shared" si="0"/>
        <v/>
      </c>
      <c r="G16" s="29" t="str">
        <f t="shared" si="1"/>
        <v/>
      </c>
    </row>
    <row r="17" ht="15" customHeight="1" spans="1:7">
      <c r="A17" s="345"/>
      <c r="B17" s="346"/>
      <c r="C17" s="343"/>
      <c r="D17" s="202"/>
      <c r="E17" s="344"/>
      <c r="F17" s="29" t="str">
        <f t="shared" si="0"/>
        <v/>
      </c>
      <c r="G17" s="29" t="str">
        <f t="shared" si="1"/>
        <v/>
      </c>
    </row>
    <row r="18" ht="15" customHeight="1" spans="1:7">
      <c r="A18" s="66"/>
      <c r="B18" s="348"/>
      <c r="C18" s="343"/>
      <c r="D18" s="202"/>
      <c r="E18" s="344"/>
      <c r="F18" s="29" t="str">
        <f t="shared" si="0"/>
        <v/>
      </c>
      <c r="G18" s="29" t="str">
        <f t="shared" si="1"/>
        <v/>
      </c>
    </row>
    <row r="19" ht="15" customHeight="1" spans="1:7">
      <c r="A19" s="66"/>
      <c r="B19" s="348"/>
      <c r="C19" s="343"/>
      <c r="D19" s="202"/>
      <c r="E19" s="344"/>
      <c r="F19" s="29" t="str">
        <f t="shared" si="0"/>
        <v/>
      </c>
      <c r="G19" s="29" t="str">
        <f t="shared" si="1"/>
        <v/>
      </c>
    </row>
    <row r="20" ht="15" customHeight="1" spans="1:7">
      <c r="A20" s="66"/>
      <c r="B20" s="348"/>
      <c r="C20" s="343"/>
      <c r="D20" s="202"/>
      <c r="E20" s="344"/>
      <c r="F20" s="29" t="str">
        <f t="shared" si="0"/>
        <v/>
      </c>
      <c r="G20" s="29" t="str">
        <f t="shared" si="1"/>
        <v/>
      </c>
    </row>
    <row r="21" ht="15" customHeight="1" spans="1:7">
      <c r="A21" s="66"/>
      <c r="B21" s="348"/>
      <c r="C21" s="343"/>
      <c r="D21" s="202"/>
      <c r="E21" s="344"/>
      <c r="F21" s="29" t="str">
        <f t="shared" si="0"/>
        <v/>
      </c>
      <c r="G21" s="29" t="str">
        <f t="shared" si="1"/>
        <v/>
      </c>
    </row>
    <row r="22" ht="15" customHeight="1" spans="1:7">
      <c r="A22" s="66"/>
      <c r="B22" s="348"/>
      <c r="C22" s="343"/>
      <c r="D22" s="202"/>
      <c r="E22" s="344"/>
      <c r="F22" s="29" t="str">
        <f t="shared" si="0"/>
        <v/>
      </c>
      <c r="G22" s="29" t="str">
        <f t="shared" si="1"/>
        <v/>
      </c>
    </row>
    <row r="23" ht="15" customHeight="1" spans="1:7">
      <c r="A23" s="66"/>
      <c r="B23" s="348"/>
      <c r="C23" s="343"/>
      <c r="D23" s="202"/>
      <c r="E23" s="344"/>
      <c r="F23" s="29" t="str">
        <f t="shared" si="0"/>
        <v/>
      </c>
      <c r="G23" s="29" t="str">
        <f t="shared" si="1"/>
        <v/>
      </c>
    </row>
    <row r="24" ht="15" customHeight="1" spans="1:7">
      <c r="A24" s="66"/>
      <c r="B24" s="348"/>
      <c r="C24" s="343"/>
      <c r="D24" s="202"/>
      <c r="E24" s="344"/>
      <c r="F24" s="29" t="str">
        <f t="shared" si="0"/>
        <v/>
      </c>
      <c r="G24" s="29" t="str">
        <f t="shared" si="1"/>
        <v/>
      </c>
    </row>
    <row r="25" ht="15" customHeight="1" spans="1:7">
      <c r="A25" s="66"/>
      <c r="B25" s="348"/>
      <c r="C25" s="343"/>
      <c r="D25" s="202"/>
      <c r="E25" s="344"/>
      <c r="F25" s="29" t="str">
        <f t="shared" si="0"/>
        <v/>
      </c>
      <c r="G25" s="29" t="str">
        <f t="shared" si="1"/>
        <v/>
      </c>
    </row>
    <row r="26" ht="15" customHeight="1" spans="1:7">
      <c r="A26" s="66"/>
      <c r="B26" s="348"/>
      <c r="C26" s="343"/>
      <c r="D26" s="202"/>
      <c r="E26" s="344"/>
      <c r="F26" s="29" t="str">
        <f t="shared" si="0"/>
        <v/>
      </c>
      <c r="G26" s="29" t="str">
        <f t="shared" si="1"/>
        <v/>
      </c>
    </row>
    <row r="27" ht="15" customHeight="1" spans="1:7">
      <c r="A27" s="41"/>
      <c r="B27" s="348"/>
      <c r="C27" s="343"/>
      <c r="D27" s="202"/>
      <c r="E27" s="344"/>
      <c r="F27" s="29" t="str">
        <f t="shared" si="0"/>
        <v/>
      </c>
      <c r="G27" s="29" t="str">
        <f t="shared" si="1"/>
        <v/>
      </c>
    </row>
    <row r="28" ht="15" customHeight="1" spans="1:7">
      <c r="A28" s="65" t="s">
        <v>285</v>
      </c>
      <c r="B28" s="340" t="s">
        <v>286</v>
      </c>
      <c r="C28" s="349">
        <f>SUM(C7:C27)</f>
        <v>0</v>
      </c>
      <c r="D28" s="36">
        <f>SUM(D7:D27)</f>
        <v>0</v>
      </c>
      <c r="E28" s="37">
        <f>SUM(E7:E27)</f>
        <v>0</v>
      </c>
      <c r="F28" s="37" t="str">
        <f t="shared" si="0"/>
        <v/>
      </c>
      <c r="G28" s="37" t="str">
        <f t="shared" si="1"/>
        <v/>
      </c>
    </row>
    <row r="29" ht="15" customHeight="1" spans="1:7">
      <c r="A29" s="15" t="str">
        <f>CONCATENATE(封面!$D$11,封面!$G$11)</f>
        <v>被评估单位填表人：何焕苗</v>
      </c>
      <c r="E29" s="15" t="str">
        <f>"评估人员："&amp;封面!G20</f>
        <v>评估人员：徐文东</v>
      </c>
      <c r="F29" s="21"/>
      <c r="G29" s="40" t="s">
        <v>287</v>
      </c>
    </row>
    <row r="30" ht="15" customHeight="1" spans="1:1">
      <c r="A30" s="307" t="e">
        <f>#REF!</f>
        <v>#REF!</v>
      </c>
    </row>
  </sheetData>
  <mergeCells count="2">
    <mergeCell ref="A2:G2"/>
    <mergeCell ref="A3:G3"/>
  </mergeCells>
  <hyperlinks>
    <hyperlink ref="B7" location="现金!B1" display="现金"/>
    <hyperlink ref="A1" location="索引目录!C6" display="返回索引页"/>
    <hyperlink ref="B1" location="流动资产汇总表!B7" display="返回"/>
    <hyperlink ref="B8" location="银行存款!B1" display="银行存款"/>
    <hyperlink ref="B9" location="其他货币资金!B1" display="其他货币资金"/>
  </hyperlinks>
  <printOptions horizontalCentered="1"/>
  <pageMargins left="0.393700787401575" right="0.393700787401575" top="0.984251968503937" bottom="0.47244094488189" header="0.984251968503937" footer="0.47244094488189"/>
  <pageSetup paperSize="9" orientation="landscape"/>
  <headerFooter alignWithMargins="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I31"/>
  <sheetViews>
    <sheetView zoomScale="90" zoomScaleNormal="90" zoomScaleSheetLayoutView="90" workbookViewId="0">
      <pane ySplit="6" topLeftCell="A13" activePane="bottomLeft" state="frozen"/>
      <selection/>
      <selection pane="bottomLeft" activeCell="E19" sqref="E19"/>
    </sheetView>
  </sheetViews>
  <sheetFormatPr defaultColWidth="9" defaultRowHeight="15.75" customHeight="1"/>
  <cols>
    <col min="1" max="1" width="7.625" style="15" customWidth="1"/>
    <col min="2" max="2" width="32.625" style="15" customWidth="1"/>
    <col min="3" max="3" width="12.25" style="15" customWidth="1"/>
    <col min="4" max="4" width="19.25" style="15" customWidth="1"/>
    <col min="5" max="5" width="15.25" style="15" hidden="1" customWidth="1" outlineLevel="1"/>
    <col min="6" max="6" width="18.625" style="15" customWidth="1" collapsed="1"/>
    <col min="7" max="7" width="18.625" style="15" customWidth="1"/>
    <col min="8" max="8" width="14.25" style="15" customWidth="1"/>
    <col min="9" max="9" width="9.5" style="15" customWidth="1"/>
    <col min="10" max="16384" width="9" style="15"/>
  </cols>
  <sheetData>
    <row r="1" s="11" customFormat="1" ht="11.25" spans="1:9">
      <c r="A1" s="79" t="s">
        <v>288</v>
      </c>
      <c r="B1" s="17" t="s">
        <v>289</v>
      </c>
      <c r="C1" s="18"/>
      <c r="D1" s="18"/>
      <c r="E1" s="18"/>
      <c r="F1" s="18"/>
      <c r="G1" s="18"/>
      <c r="H1" s="18"/>
      <c r="I1" s="18"/>
    </row>
    <row r="2" s="12" customFormat="1" ht="30" customHeight="1" spans="1:9">
      <c r="A2" s="19" t="s">
        <v>1929</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1930</v>
      </c>
    </row>
    <row r="5" ht="15" customHeight="1" spans="1:9">
      <c r="A5" s="21" t="str">
        <f>封面!D7&amp;封面!F7</f>
        <v>被评估单位：杭州宏逸柳溪旅游发展有限公司</v>
      </c>
      <c r="I5" s="40" t="s">
        <v>292</v>
      </c>
    </row>
    <row r="6" s="13" customFormat="1" ht="25.15" customHeight="1" spans="1:9">
      <c r="A6" s="22" t="s">
        <v>293</v>
      </c>
      <c r="B6" s="22" t="s">
        <v>358</v>
      </c>
      <c r="C6" s="22" t="s">
        <v>372</v>
      </c>
      <c r="D6" s="22" t="s">
        <v>371</v>
      </c>
      <c r="E6" s="23" t="s">
        <v>298</v>
      </c>
      <c r="F6" s="24" t="s">
        <v>299</v>
      </c>
      <c r="G6" s="22" t="s">
        <v>300</v>
      </c>
      <c r="H6" s="22" t="s">
        <v>302</v>
      </c>
      <c r="I6" s="22" t="s">
        <v>303</v>
      </c>
    </row>
    <row r="7" ht="15" customHeight="1" spans="1:9">
      <c r="A7" s="25"/>
      <c r="B7" s="26"/>
      <c r="C7" s="27"/>
      <c r="D7" s="26"/>
      <c r="E7" s="28"/>
      <c r="F7" s="29"/>
      <c r="G7" s="29"/>
      <c r="H7" s="29" t="str">
        <f>IF(OR(F7=0,G7=0),"",(G7-F7)/ABS(F7)*100)</f>
        <v/>
      </c>
      <c r="I7" s="41"/>
    </row>
    <row r="8" ht="15" customHeight="1" spans="1:9">
      <c r="A8" s="25"/>
      <c r="B8" s="26"/>
      <c r="C8" s="27"/>
      <c r="D8" s="26"/>
      <c r="E8" s="28"/>
      <c r="F8" s="29"/>
      <c r="G8" s="29"/>
      <c r="H8" s="29" t="str">
        <f t="shared" ref="H8:H31" si="0">IF(OR(F8=0,G8=0),"",(G8-F8)/ABS(F8)*100)</f>
        <v/>
      </c>
      <c r="I8" s="41"/>
    </row>
    <row r="9" ht="15" customHeight="1" spans="1:9">
      <c r="A9" s="25"/>
      <c r="B9" s="26"/>
      <c r="C9" s="27"/>
      <c r="D9" s="26"/>
      <c r="E9" s="28"/>
      <c r="F9" s="29"/>
      <c r="G9" s="29"/>
      <c r="H9" s="29" t="str">
        <f t="shared" si="0"/>
        <v/>
      </c>
      <c r="I9" s="41"/>
    </row>
    <row r="10" ht="15" customHeight="1" spans="1:9">
      <c r="A10" s="25"/>
      <c r="B10" s="26"/>
      <c r="C10" s="27"/>
      <c r="D10" s="26"/>
      <c r="E10" s="28"/>
      <c r="F10" s="31"/>
      <c r="G10" s="29"/>
      <c r="H10" s="29" t="str">
        <f t="shared" si="0"/>
        <v/>
      </c>
      <c r="I10" s="41"/>
    </row>
    <row r="11" ht="15" customHeight="1" spans="1:9">
      <c r="A11" s="25"/>
      <c r="B11" s="26"/>
      <c r="C11" s="27"/>
      <c r="D11" s="26"/>
      <c r="E11" s="28"/>
      <c r="F11" s="31"/>
      <c r="G11" s="29"/>
      <c r="H11" s="29" t="str">
        <f t="shared" si="0"/>
        <v/>
      </c>
      <c r="I11" s="41"/>
    </row>
    <row r="12" ht="15" customHeight="1" spans="1:9">
      <c r="A12" s="25"/>
      <c r="B12" s="26"/>
      <c r="C12" s="27"/>
      <c r="D12" s="26"/>
      <c r="E12" s="28"/>
      <c r="F12" s="31"/>
      <c r="G12" s="29"/>
      <c r="H12" s="29" t="str">
        <f t="shared" si="0"/>
        <v/>
      </c>
      <c r="I12" s="41"/>
    </row>
    <row r="13" ht="15" customHeight="1" spans="1:9">
      <c r="A13" s="25"/>
      <c r="B13" s="26"/>
      <c r="C13" s="27"/>
      <c r="D13" s="26"/>
      <c r="E13" s="28"/>
      <c r="F13" s="31"/>
      <c r="G13" s="29"/>
      <c r="H13" s="29" t="str">
        <f t="shared" si="0"/>
        <v/>
      </c>
      <c r="I13" s="41"/>
    </row>
    <row r="14" ht="15" customHeight="1" spans="1:9">
      <c r="A14" s="25"/>
      <c r="B14" s="26"/>
      <c r="C14" s="27"/>
      <c r="D14" s="26"/>
      <c r="E14" s="28"/>
      <c r="F14" s="31"/>
      <c r="G14" s="29"/>
      <c r="H14" s="29" t="str">
        <f t="shared" si="0"/>
        <v/>
      </c>
      <c r="I14" s="41"/>
    </row>
    <row r="15" ht="15" customHeight="1" spans="1:9">
      <c r="A15" s="25"/>
      <c r="B15" s="26"/>
      <c r="C15" s="27"/>
      <c r="D15" s="26"/>
      <c r="E15" s="28"/>
      <c r="F15" s="31"/>
      <c r="G15" s="29"/>
      <c r="H15" s="29" t="str">
        <f t="shared" si="0"/>
        <v/>
      </c>
      <c r="I15" s="41"/>
    </row>
    <row r="16" ht="15" customHeight="1" spans="1:9">
      <c r="A16" s="25"/>
      <c r="B16" s="26"/>
      <c r="C16" s="27"/>
      <c r="D16" s="26"/>
      <c r="E16" s="28"/>
      <c r="F16" s="31"/>
      <c r="G16" s="29"/>
      <c r="H16" s="29" t="str">
        <f t="shared" si="0"/>
        <v/>
      </c>
      <c r="I16" s="41"/>
    </row>
    <row r="17" ht="15" customHeight="1" spans="1:9">
      <c r="A17" s="25"/>
      <c r="B17" s="26"/>
      <c r="C17" s="27"/>
      <c r="D17" s="26"/>
      <c r="E17" s="28"/>
      <c r="F17" s="31"/>
      <c r="G17" s="29"/>
      <c r="H17" s="29" t="str">
        <f t="shared" si="0"/>
        <v/>
      </c>
      <c r="I17" s="41"/>
    </row>
    <row r="18" ht="15" customHeight="1" spans="1:9">
      <c r="A18" s="25"/>
      <c r="B18" s="26"/>
      <c r="C18" s="27"/>
      <c r="D18" s="26"/>
      <c r="E18" s="28"/>
      <c r="F18" s="31"/>
      <c r="G18" s="29"/>
      <c r="H18" s="29" t="str">
        <f t="shared" si="0"/>
        <v/>
      </c>
      <c r="I18" s="41"/>
    </row>
    <row r="19" ht="15" customHeight="1" spans="1:9">
      <c r="A19" s="25"/>
      <c r="B19" s="26"/>
      <c r="C19" s="27"/>
      <c r="D19" s="26"/>
      <c r="E19" s="28"/>
      <c r="F19" s="31"/>
      <c r="G19" s="29"/>
      <c r="H19" s="29" t="str">
        <f t="shared" si="0"/>
        <v/>
      </c>
      <c r="I19" s="41"/>
    </row>
    <row r="20" ht="15" customHeight="1" spans="1:9">
      <c r="A20" s="25"/>
      <c r="B20" s="26"/>
      <c r="C20" s="27"/>
      <c r="D20" s="26"/>
      <c r="E20" s="28"/>
      <c r="F20" s="31"/>
      <c r="G20" s="29"/>
      <c r="H20" s="29" t="str">
        <f t="shared" si="0"/>
        <v/>
      </c>
      <c r="I20" s="41"/>
    </row>
    <row r="21" ht="15" customHeight="1" spans="1:9">
      <c r="A21" s="25"/>
      <c r="B21" s="26"/>
      <c r="C21" s="27"/>
      <c r="D21" s="26"/>
      <c r="E21" s="28"/>
      <c r="F21" s="31"/>
      <c r="G21" s="29"/>
      <c r="H21" s="29" t="str">
        <f t="shared" si="0"/>
        <v/>
      </c>
      <c r="I21" s="41"/>
    </row>
    <row r="22" ht="15" customHeight="1" spans="1:9">
      <c r="A22" s="25"/>
      <c r="B22" s="26"/>
      <c r="C22" s="27"/>
      <c r="D22" s="26"/>
      <c r="E22" s="28"/>
      <c r="F22" s="31"/>
      <c r="G22" s="29"/>
      <c r="H22" s="29" t="str">
        <f t="shared" si="0"/>
        <v/>
      </c>
      <c r="I22" s="41"/>
    </row>
    <row r="23" ht="15" customHeight="1" spans="1:9">
      <c r="A23" s="25"/>
      <c r="B23" s="26"/>
      <c r="C23" s="27"/>
      <c r="D23" s="26"/>
      <c r="E23" s="28"/>
      <c r="F23" s="31"/>
      <c r="G23" s="29"/>
      <c r="H23" s="29" t="str">
        <f t="shared" si="0"/>
        <v/>
      </c>
      <c r="I23" s="41"/>
    </row>
    <row r="24" ht="15" customHeight="1" spans="1:9">
      <c r="A24" s="25"/>
      <c r="B24" s="26"/>
      <c r="C24" s="27"/>
      <c r="D24" s="26"/>
      <c r="E24" s="28"/>
      <c r="F24" s="31"/>
      <c r="G24" s="29"/>
      <c r="H24" s="29" t="str">
        <f t="shared" si="0"/>
        <v/>
      </c>
      <c r="I24" s="41"/>
    </row>
    <row r="25" ht="15" customHeight="1" spans="1:9">
      <c r="A25" s="25"/>
      <c r="B25" s="26"/>
      <c r="C25" s="27"/>
      <c r="D25" s="26"/>
      <c r="E25" s="28"/>
      <c r="F25" s="31"/>
      <c r="G25" s="29"/>
      <c r="H25" s="29" t="str">
        <f t="shared" si="0"/>
        <v/>
      </c>
      <c r="I25" s="41"/>
    </row>
    <row r="26" ht="15" customHeight="1" spans="1:9">
      <c r="A26" s="25"/>
      <c r="B26" s="26"/>
      <c r="C26" s="27"/>
      <c r="D26" s="26"/>
      <c r="E26" s="28"/>
      <c r="F26" s="31"/>
      <c r="G26" s="29"/>
      <c r="H26" s="29" t="str">
        <f t="shared" si="0"/>
        <v/>
      </c>
      <c r="I26" s="41"/>
    </row>
    <row r="27" ht="15" customHeight="1" spans="1:9">
      <c r="A27" s="25"/>
      <c r="B27" s="26"/>
      <c r="C27" s="27"/>
      <c r="D27" s="26"/>
      <c r="E27" s="28"/>
      <c r="F27" s="31"/>
      <c r="G27" s="29"/>
      <c r="H27" s="29" t="str">
        <f t="shared" si="0"/>
        <v/>
      </c>
      <c r="I27" s="41"/>
    </row>
    <row r="28" ht="15" customHeight="1" spans="1:9">
      <c r="A28" s="25"/>
      <c r="B28" s="26"/>
      <c r="C28" s="27"/>
      <c r="D28" s="26"/>
      <c r="E28" s="28"/>
      <c r="F28" s="31"/>
      <c r="G28" s="29"/>
      <c r="H28" s="29" t="str">
        <f t="shared" si="0"/>
        <v/>
      </c>
      <c r="I28" s="41"/>
    </row>
    <row r="29" ht="15" customHeight="1" spans="1:9">
      <c r="A29" s="25"/>
      <c r="B29" s="26"/>
      <c r="C29" s="27"/>
      <c r="D29" s="26"/>
      <c r="E29" s="28"/>
      <c r="F29" s="31"/>
      <c r="G29" s="29"/>
      <c r="H29" s="29" t="str">
        <f t="shared" si="0"/>
        <v/>
      </c>
      <c r="I29" s="41"/>
    </row>
    <row r="30" ht="15" customHeight="1" spans="1:9">
      <c r="A30" s="25"/>
      <c r="B30" s="26"/>
      <c r="C30" s="27"/>
      <c r="D30" s="26"/>
      <c r="E30" s="28"/>
      <c r="F30" s="31"/>
      <c r="G30" s="29"/>
      <c r="H30" s="29" t="str">
        <f t="shared" si="0"/>
        <v/>
      </c>
      <c r="I30" s="41"/>
    </row>
    <row r="31" s="14" customFormat="1" ht="15" customHeight="1" spans="1:9">
      <c r="A31" s="32" t="s">
        <v>1923</v>
      </c>
      <c r="B31" s="33"/>
      <c r="C31" s="34"/>
      <c r="D31" s="22"/>
      <c r="E31" s="35">
        <f>SUM(E7:E30)</f>
        <v>0</v>
      </c>
      <c r="F31" s="36">
        <f>SUM(F7:F30)</f>
        <v>0</v>
      </c>
      <c r="G31" s="37">
        <f>SUM(G7:G30)</f>
        <v>0</v>
      </c>
      <c r="H31" s="29" t="str">
        <f t="shared" si="0"/>
        <v/>
      </c>
      <c r="I31" s="42"/>
    </row>
  </sheetData>
  <mergeCells count="3">
    <mergeCell ref="A2:I2"/>
    <mergeCell ref="A3:I3"/>
    <mergeCell ref="A31:B31"/>
  </mergeCells>
  <hyperlinks>
    <hyperlink ref="A1" location="索引目录!I9" display="返回索引页"/>
    <hyperlink ref="B1" location="流动负债汇总!B9"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76"/>
  <dimension ref="A1:I31"/>
  <sheetViews>
    <sheetView zoomScale="90" zoomScaleNormal="90" zoomScaleSheetLayoutView="90" workbookViewId="0">
      <pane ySplit="6" topLeftCell="A16" activePane="bottomLeft" state="frozen"/>
      <selection/>
      <selection pane="bottomLeft" activeCell="H23" sqref="H23"/>
    </sheetView>
  </sheetViews>
  <sheetFormatPr defaultColWidth="9" defaultRowHeight="15.75" customHeight="1"/>
  <cols>
    <col min="1" max="1" width="7.625" style="15" customWidth="1"/>
    <col min="2" max="2" width="32.5" style="15" customWidth="1"/>
    <col min="3" max="3" width="11" style="15" customWidth="1"/>
    <col min="4" max="4" width="20.25" style="15" customWidth="1"/>
    <col min="5" max="5" width="16.5" style="15" hidden="1" customWidth="1" outlineLevel="1"/>
    <col min="6" max="6" width="18.625" style="15" customWidth="1" collapsed="1"/>
    <col min="7" max="7" width="18.625" style="15" customWidth="1"/>
    <col min="8" max="8" width="9.625" style="15" customWidth="1"/>
    <col min="9" max="9" width="11.25" style="15" customWidth="1"/>
    <col min="10" max="16384" width="9" style="15"/>
  </cols>
  <sheetData>
    <row r="1" s="11" customFormat="1" ht="11.25" spans="1:9">
      <c r="A1" s="79" t="s">
        <v>288</v>
      </c>
      <c r="B1" s="17" t="s">
        <v>289</v>
      </c>
      <c r="C1" s="18"/>
      <c r="D1" s="18"/>
      <c r="E1" s="18"/>
      <c r="F1" s="18"/>
      <c r="G1" s="18"/>
      <c r="H1" s="18"/>
      <c r="I1" s="18"/>
    </row>
    <row r="2" s="12" customFormat="1" ht="30" customHeight="1" spans="1:9">
      <c r="A2" s="19" t="s">
        <v>1931</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1932</v>
      </c>
    </row>
    <row r="5" ht="15" customHeight="1" spans="1:9">
      <c r="A5" s="21" t="str">
        <f>封面!D7&amp;封面!F7</f>
        <v>被评估单位：杭州宏逸柳溪旅游发展有限公司</v>
      </c>
      <c r="I5" s="40" t="s">
        <v>292</v>
      </c>
    </row>
    <row r="6" s="13" customFormat="1" ht="25.15" customHeight="1" spans="1:9">
      <c r="A6" s="22" t="s">
        <v>293</v>
      </c>
      <c r="B6" s="22" t="s">
        <v>358</v>
      </c>
      <c r="C6" s="22" t="s">
        <v>372</v>
      </c>
      <c r="D6" s="22" t="s">
        <v>371</v>
      </c>
      <c r="E6" s="23" t="s">
        <v>298</v>
      </c>
      <c r="F6" s="24" t="s">
        <v>299</v>
      </c>
      <c r="G6" s="22" t="s">
        <v>300</v>
      </c>
      <c r="H6" s="22" t="s">
        <v>302</v>
      </c>
      <c r="I6" s="22" t="s">
        <v>303</v>
      </c>
    </row>
    <row r="7" ht="15" customHeight="1" spans="1:9">
      <c r="A7" s="25"/>
      <c r="B7" s="26"/>
      <c r="C7" s="27"/>
      <c r="D7" s="55"/>
      <c r="E7" s="28"/>
      <c r="F7" s="29"/>
      <c r="G7" s="29"/>
      <c r="H7" s="29" t="str">
        <f>IF(OR(F7=0,G7=0),"",(G7-F7)/ABS(F7)*100)</f>
        <v/>
      </c>
      <c r="I7" s="41"/>
    </row>
    <row r="8" ht="15" customHeight="1" spans="1:9">
      <c r="A8" s="25"/>
      <c r="B8" s="26"/>
      <c r="C8" s="27"/>
      <c r="D8" s="26"/>
      <c r="E8" s="28"/>
      <c r="F8" s="29"/>
      <c r="G8" s="29"/>
      <c r="H8" s="29" t="str">
        <f t="shared" ref="H8:H31" si="0">IF(OR(F8=0,G8=0),"",(G8-F8)/ABS(F8)*100)</f>
        <v/>
      </c>
      <c r="I8" s="41"/>
    </row>
    <row r="9" ht="15" customHeight="1" spans="1:9">
      <c r="A9" s="25"/>
      <c r="B9" s="26"/>
      <c r="C9" s="27"/>
      <c r="D9" s="26"/>
      <c r="E9" s="28"/>
      <c r="F9" s="29"/>
      <c r="G9" s="29"/>
      <c r="H9" s="29" t="str">
        <f t="shared" si="0"/>
        <v/>
      </c>
      <c r="I9" s="41"/>
    </row>
    <row r="10" ht="15" customHeight="1" spans="1:9">
      <c r="A10" s="25"/>
      <c r="B10" s="26"/>
      <c r="C10" s="27"/>
      <c r="D10" s="26"/>
      <c r="E10" s="28"/>
      <c r="F10" s="31"/>
      <c r="G10" s="29"/>
      <c r="H10" s="29" t="str">
        <f t="shared" si="0"/>
        <v/>
      </c>
      <c r="I10" s="41"/>
    </row>
    <row r="11" ht="15" customHeight="1" spans="1:9">
      <c r="A11" s="25"/>
      <c r="B11" s="26"/>
      <c r="C11" s="27"/>
      <c r="D11" s="26"/>
      <c r="E11" s="28"/>
      <c r="F11" s="31"/>
      <c r="G11" s="29"/>
      <c r="H11" s="29" t="str">
        <f t="shared" si="0"/>
        <v/>
      </c>
      <c r="I11" s="41"/>
    </row>
    <row r="12" ht="15" customHeight="1" spans="1:9">
      <c r="A12" s="25"/>
      <c r="B12" s="26"/>
      <c r="C12" s="27"/>
      <c r="D12" s="26"/>
      <c r="E12" s="28"/>
      <c r="F12" s="31"/>
      <c r="G12" s="29"/>
      <c r="H12" s="29" t="str">
        <f t="shared" si="0"/>
        <v/>
      </c>
      <c r="I12" s="41"/>
    </row>
    <row r="13" ht="15" customHeight="1" spans="1:9">
      <c r="A13" s="25"/>
      <c r="B13" s="26"/>
      <c r="C13" s="27"/>
      <c r="D13" s="26"/>
      <c r="E13" s="28"/>
      <c r="F13" s="31"/>
      <c r="G13" s="29"/>
      <c r="H13" s="29" t="str">
        <f t="shared" si="0"/>
        <v/>
      </c>
      <c r="I13" s="41"/>
    </row>
    <row r="14" ht="15" customHeight="1" spans="1:9">
      <c r="A14" s="25"/>
      <c r="B14" s="26"/>
      <c r="C14" s="27"/>
      <c r="D14" s="26"/>
      <c r="E14" s="28"/>
      <c r="F14" s="31"/>
      <c r="G14" s="29"/>
      <c r="H14" s="29" t="str">
        <f t="shared" si="0"/>
        <v/>
      </c>
      <c r="I14" s="41"/>
    </row>
    <row r="15" ht="15" customHeight="1" spans="1:9">
      <c r="A15" s="25"/>
      <c r="B15" s="26"/>
      <c r="C15" s="27"/>
      <c r="D15" s="26"/>
      <c r="E15" s="28"/>
      <c r="F15" s="31"/>
      <c r="G15" s="29"/>
      <c r="H15" s="29" t="str">
        <f t="shared" si="0"/>
        <v/>
      </c>
      <c r="I15" s="41"/>
    </row>
    <row r="16" ht="15" customHeight="1" spans="1:9">
      <c r="A16" s="25"/>
      <c r="B16" s="26"/>
      <c r="C16" s="27"/>
      <c r="D16" s="26"/>
      <c r="E16" s="28"/>
      <c r="F16" s="31"/>
      <c r="G16" s="29"/>
      <c r="H16" s="29" t="str">
        <f t="shared" si="0"/>
        <v/>
      </c>
      <c r="I16" s="41"/>
    </row>
    <row r="17" ht="15" customHeight="1" spans="1:9">
      <c r="A17" s="25"/>
      <c r="B17" s="26"/>
      <c r="C17" s="27"/>
      <c r="D17" s="26"/>
      <c r="E17" s="28"/>
      <c r="F17" s="31"/>
      <c r="G17" s="29"/>
      <c r="H17" s="29" t="str">
        <f t="shared" si="0"/>
        <v/>
      </c>
      <c r="I17" s="41"/>
    </row>
    <row r="18" ht="15" customHeight="1" spans="1:9">
      <c r="A18" s="25"/>
      <c r="B18" s="26"/>
      <c r="C18" s="27"/>
      <c r="D18" s="26"/>
      <c r="E18" s="28"/>
      <c r="F18" s="31"/>
      <c r="G18" s="29"/>
      <c r="H18" s="29" t="str">
        <f t="shared" si="0"/>
        <v/>
      </c>
      <c r="I18" s="41"/>
    </row>
    <row r="19" ht="15" customHeight="1" spans="1:9">
      <c r="A19" s="25"/>
      <c r="B19" s="26"/>
      <c r="C19" s="27"/>
      <c r="D19" s="26"/>
      <c r="E19" s="28"/>
      <c r="F19" s="31"/>
      <c r="G19" s="29"/>
      <c r="H19" s="29" t="str">
        <f t="shared" si="0"/>
        <v/>
      </c>
      <c r="I19" s="41"/>
    </row>
    <row r="20" ht="15" customHeight="1" spans="1:9">
      <c r="A20" s="25"/>
      <c r="B20" s="26"/>
      <c r="C20" s="27"/>
      <c r="D20" s="26"/>
      <c r="E20" s="28"/>
      <c r="F20" s="31"/>
      <c r="G20" s="29"/>
      <c r="H20" s="29" t="str">
        <f t="shared" si="0"/>
        <v/>
      </c>
      <c r="I20" s="41"/>
    </row>
    <row r="21" ht="15" customHeight="1" spans="1:9">
      <c r="A21" s="25"/>
      <c r="B21" s="26"/>
      <c r="C21" s="27"/>
      <c r="D21" s="26"/>
      <c r="E21" s="28"/>
      <c r="F21" s="31"/>
      <c r="G21" s="29"/>
      <c r="H21" s="29" t="str">
        <f t="shared" si="0"/>
        <v/>
      </c>
      <c r="I21" s="41"/>
    </row>
    <row r="22" ht="15" customHeight="1" spans="1:9">
      <c r="A22" s="25"/>
      <c r="B22" s="26"/>
      <c r="C22" s="27"/>
      <c r="D22" s="26"/>
      <c r="E22" s="28"/>
      <c r="F22" s="31"/>
      <c r="G22" s="29"/>
      <c r="H22" s="29" t="str">
        <f t="shared" si="0"/>
        <v/>
      </c>
      <c r="I22" s="41"/>
    </row>
    <row r="23" ht="15" customHeight="1" spans="1:9">
      <c r="A23" s="25"/>
      <c r="B23" s="26"/>
      <c r="C23" s="27"/>
      <c r="D23" s="26"/>
      <c r="E23" s="28"/>
      <c r="F23" s="31"/>
      <c r="G23" s="29"/>
      <c r="H23" s="29" t="str">
        <f t="shared" si="0"/>
        <v/>
      </c>
      <c r="I23" s="41"/>
    </row>
    <row r="24" ht="15" customHeight="1" spans="1:9">
      <c r="A24" s="25"/>
      <c r="B24" s="26"/>
      <c r="C24" s="27"/>
      <c r="D24" s="26"/>
      <c r="E24" s="28"/>
      <c r="F24" s="31"/>
      <c r="G24" s="29"/>
      <c r="H24" s="29" t="str">
        <f t="shared" si="0"/>
        <v/>
      </c>
      <c r="I24" s="41"/>
    </row>
    <row r="25" ht="15" customHeight="1" spans="1:9">
      <c r="A25" s="25"/>
      <c r="B25" s="26"/>
      <c r="C25" s="27"/>
      <c r="D25" s="26"/>
      <c r="E25" s="28"/>
      <c r="F25" s="31"/>
      <c r="G25" s="29"/>
      <c r="H25" s="29" t="str">
        <f t="shared" si="0"/>
        <v/>
      </c>
      <c r="I25" s="41"/>
    </row>
    <row r="26" ht="15" customHeight="1" spans="1:9">
      <c r="A26" s="25"/>
      <c r="B26" s="26"/>
      <c r="C26" s="27"/>
      <c r="D26" s="26"/>
      <c r="E26" s="28"/>
      <c r="F26" s="31"/>
      <c r="G26" s="29"/>
      <c r="H26" s="29" t="str">
        <f t="shared" si="0"/>
        <v/>
      </c>
      <c r="I26" s="41"/>
    </row>
    <row r="27" ht="15" customHeight="1" spans="1:9">
      <c r="A27" s="25"/>
      <c r="B27" s="26"/>
      <c r="C27" s="27"/>
      <c r="D27" s="26"/>
      <c r="E27" s="28"/>
      <c r="F27" s="31"/>
      <c r="G27" s="29"/>
      <c r="H27" s="29" t="str">
        <f t="shared" si="0"/>
        <v/>
      </c>
      <c r="I27" s="41"/>
    </row>
    <row r="28" ht="15" customHeight="1" spans="1:9">
      <c r="A28" s="25"/>
      <c r="B28" s="26"/>
      <c r="C28" s="27"/>
      <c r="D28" s="26"/>
      <c r="E28" s="28"/>
      <c r="F28" s="31"/>
      <c r="G28" s="29"/>
      <c r="H28" s="29" t="str">
        <f t="shared" si="0"/>
        <v/>
      </c>
      <c r="I28" s="41"/>
    </row>
    <row r="29" ht="15" customHeight="1" spans="1:9">
      <c r="A29" s="25"/>
      <c r="B29" s="26"/>
      <c r="C29" s="27"/>
      <c r="D29" s="26"/>
      <c r="E29" s="28"/>
      <c r="F29" s="31"/>
      <c r="G29" s="29"/>
      <c r="H29" s="29" t="str">
        <f t="shared" si="0"/>
        <v/>
      </c>
      <c r="I29" s="41"/>
    </row>
    <row r="30" ht="15" customHeight="1" spans="1:9">
      <c r="A30" s="25"/>
      <c r="B30" s="26"/>
      <c r="C30" s="27"/>
      <c r="D30" s="26"/>
      <c r="E30" s="28"/>
      <c r="F30" s="31"/>
      <c r="G30" s="29"/>
      <c r="H30" s="29" t="str">
        <f t="shared" si="0"/>
        <v/>
      </c>
      <c r="I30" s="41"/>
    </row>
    <row r="31" s="14" customFormat="1" ht="15" customHeight="1" spans="1:9">
      <c r="A31" s="32" t="s">
        <v>1923</v>
      </c>
      <c r="B31" s="33"/>
      <c r="C31" s="34"/>
      <c r="D31" s="22"/>
      <c r="E31" s="35">
        <f>SUM(E7:E30)</f>
        <v>0</v>
      </c>
      <c r="F31" s="36">
        <f>SUM(F7:F30)</f>
        <v>0</v>
      </c>
      <c r="G31" s="37">
        <f>SUM(G7:G30)</f>
        <v>0</v>
      </c>
      <c r="H31" s="29" t="str">
        <f t="shared" si="0"/>
        <v/>
      </c>
      <c r="I31" s="42"/>
    </row>
  </sheetData>
  <mergeCells count="3">
    <mergeCell ref="A2:I2"/>
    <mergeCell ref="A3:I3"/>
    <mergeCell ref="A31:B31"/>
  </mergeCells>
  <hyperlinks>
    <hyperlink ref="A1" location="索引目录!I10" display="返回索引页"/>
    <hyperlink ref="B1" location="流动负债汇总!B10"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I31"/>
  <sheetViews>
    <sheetView zoomScale="90" zoomScaleNormal="90" workbookViewId="0">
      <pane ySplit="6" topLeftCell="A17" activePane="bottomLeft" state="frozen"/>
      <selection/>
      <selection pane="bottomLeft" activeCell="H23" sqref="H23"/>
    </sheetView>
  </sheetViews>
  <sheetFormatPr defaultColWidth="9" defaultRowHeight="15.75" customHeight="1"/>
  <cols>
    <col min="1" max="1" width="7.625" style="15" customWidth="1"/>
    <col min="2" max="2" width="32.5" style="15" customWidth="1"/>
    <col min="3" max="3" width="11" style="15" customWidth="1"/>
    <col min="4" max="4" width="20.25" style="15" customWidth="1"/>
    <col min="5" max="5" width="16.5" style="15" hidden="1" customWidth="1" outlineLevel="1"/>
    <col min="6" max="6" width="18.625" style="15" customWidth="1" collapsed="1"/>
    <col min="7" max="7" width="18.625" style="15" customWidth="1"/>
    <col min="8" max="8" width="11.375" style="15" customWidth="1"/>
    <col min="9" max="9" width="9.75" style="15" customWidth="1"/>
    <col min="10" max="16384" width="9" style="15"/>
  </cols>
  <sheetData>
    <row r="1" s="11" customFormat="1" ht="11.25" spans="1:9">
      <c r="A1" s="79" t="s">
        <v>288</v>
      </c>
      <c r="B1" s="17" t="s">
        <v>289</v>
      </c>
      <c r="C1" s="18"/>
      <c r="D1" s="18"/>
      <c r="E1" s="18"/>
      <c r="F1" s="18"/>
      <c r="G1" s="18"/>
      <c r="H1" s="18"/>
      <c r="I1" s="18"/>
    </row>
    <row r="2" s="12" customFormat="1" ht="30" customHeight="1" spans="1:9">
      <c r="A2" s="19" t="s">
        <v>1933</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1934</v>
      </c>
    </row>
    <row r="5" ht="15" customHeight="1" spans="1:9">
      <c r="A5" s="21" t="str">
        <f>封面!D7&amp;封面!F7</f>
        <v>被评估单位：杭州宏逸柳溪旅游发展有限公司</v>
      </c>
      <c r="I5" s="40" t="s">
        <v>292</v>
      </c>
    </row>
    <row r="6" s="13" customFormat="1" ht="25.15" customHeight="1" spans="1:9">
      <c r="A6" s="22" t="s">
        <v>293</v>
      </c>
      <c r="B6" s="22" t="s">
        <v>358</v>
      </c>
      <c r="C6" s="22" t="s">
        <v>372</v>
      </c>
      <c r="D6" s="22" t="s">
        <v>371</v>
      </c>
      <c r="E6" s="23" t="s">
        <v>298</v>
      </c>
      <c r="F6" s="24" t="s">
        <v>299</v>
      </c>
      <c r="G6" s="22" t="s">
        <v>300</v>
      </c>
      <c r="H6" s="22" t="s">
        <v>302</v>
      </c>
      <c r="I6" s="22" t="s">
        <v>303</v>
      </c>
    </row>
    <row r="7" ht="15" customHeight="1" spans="1:9">
      <c r="A7" s="25"/>
      <c r="B7" s="26"/>
      <c r="C7" s="27"/>
      <c r="D7" s="26"/>
      <c r="E7" s="28"/>
      <c r="F7" s="29"/>
      <c r="G7" s="29"/>
      <c r="H7" s="29" t="str">
        <f t="shared" ref="H7:H31" si="0">IF(OR(F7=0,G7=0),"",(G7-F7)/ABS(F7)*100)</f>
        <v/>
      </c>
      <c r="I7" s="41"/>
    </row>
    <row r="8" ht="15" customHeight="1" spans="1:9">
      <c r="A8" s="25"/>
      <c r="B8" s="26"/>
      <c r="C8" s="27"/>
      <c r="D8" s="26"/>
      <c r="E8" s="28"/>
      <c r="F8" s="29"/>
      <c r="G8" s="29"/>
      <c r="H8" s="29" t="str">
        <f t="shared" si="0"/>
        <v/>
      </c>
      <c r="I8" s="41"/>
    </row>
    <row r="9" ht="15" customHeight="1" spans="1:9">
      <c r="A9" s="25"/>
      <c r="B9" s="26"/>
      <c r="C9" s="27"/>
      <c r="D9" s="26"/>
      <c r="E9" s="28"/>
      <c r="F9" s="29"/>
      <c r="G9" s="29"/>
      <c r="H9" s="29" t="str">
        <f t="shared" si="0"/>
        <v/>
      </c>
      <c r="I9" s="41"/>
    </row>
    <row r="10" ht="15" customHeight="1" spans="1:9">
      <c r="A10" s="25"/>
      <c r="B10" s="26"/>
      <c r="C10" s="27"/>
      <c r="D10" s="26"/>
      <c r="E10" s="28"/>
      <c r="F10" s="31"/>
      <c r="G10" s="29"/>
      <c r="H10" s="29" t="str">
        <f t="shared" si="0"/>
        <v/>
      </c>
      <c r="I10" s="41"/>
    </row>
    <row r="11" ht="15" customHeight="1" spans="1:9">
      <c r="A11" s="25"/>
      <c r="B11" s="26"/>
      <c r="C11" s="27"/>
      <c r="D11" s="26"/>
      <c r="E11" s="28"/>
      <c r="F11" s="31"/>
      <c r="G11" s="29"/>
      <c r="H11" s="29" t="str">
        <f t="shared" si="0"/>
        <v/>
      </c>
      <c r="I11" s="41"/>
    </row>
    <row r="12" ht="15" customHeight="1" spans="1:9">
      <c r="A12" s="25"/>
      <c r="B12" s="26"/>
      <c r="C12" s="27"/>
      <c r="D12" s="26"/>
      <c r="E12" s="28"/>
      <c r="F12" s="31"/>
      <c r="G12" s="29"/>
      <c r="H12" s="29" t="str">
        <f t="shared" si="0"/>
        <v/>
      </c>
      <c r="I12" s="41"/>
    </row>
    <row r="13" ht="15" customHeight="1" spans="1:9">
      <c r="A13" s="25"/>
      <c r="B13" s="26"/>
      <c r="C13" s="27"/>
      <c r="D13" s="26"/>
      <c r="E13" s="28"/>
      <c r="F13" s="31"/>
      <c r="G13" s="29"/>
      <c r="H13" s="29" t="str">
        <f t="shared" si="0"/>
        <v/>
      </c>
      <c r="I13" s="41"/>
    </row>
    <row r="14" ht="15" customHeight="1" spans="1:9">
      <c r="A14" s="25"/>
      <c r="B14" s="26"/>
      <c r="C14" s="27"/>
      <c r="D14" s="26"/>
      <c r="E14" s="28"/>
      <c r="F14" s="31"/>
      <c r="G14" s="29"/>
      <c r="H14" s="29" t="str">
        <f t="shared" si="0"/>
        <v/>
      </c>
      <c r="I14" s="41"/>
    </row>
    <row r="15" ht="15" customHeight="1" spans="1:9">
      <c r="A15" s="25"/>
      <c r="B15" s="26"/>
      <c r="C15" s="27"/>
      <c r="D15" s="26"/>
      <c r="E15" s="28"/>
      <c r="F15" s="31"/>
      <c r="G15" s="29"/>
      <c r="H15" s="29" t="str">
        <f t="shared" si="0"/>
        <v/>
      </c>
      <c r="I15" s="41"/>
    </row>
    <row r="16" ht="15" customHeight="1" spans="1:9">
      <c r="A16" s="25"/>
      <c r="B16" s="26"/>
      <c r="C16" s="27"/>
      <c r="D16" s="26"/>
      <c r="E16" s="28"/>
      <c r="F16" s="31"/>
      <c r="G16" s="29"/>
      <c r="H16" s="29" t="str">
        <f t="shared" si="0"/>
        <v/>
      </c>
      <c r="I16" s="41"/>
    </row>
    <row r="17" ht="15" customHeight="1" spans="1:9">
      <c r="A17" s="25"/>
      <c r="B17" s="26"/>
      <c r="C17" s="27"/>
      <c r="D17" s="26"/>
      <c r="E17" s="28"/>
      <c r="F17" s="31"/>
      <c r="G17" s="29"/>
      <c r="H17" s="29" t="str">
        <f t="shared" si="0"/>
        <v/>
      </c>
      <c r="I17" s="41"/>
    </row>
    <row r="18" ht="15" customHeight="1" spans="1:9">
      <c r="A18" s="25"/>
      <c r="B18" s="26"/>
      <c r="C18" s="27"/>
      <c r="D18" s="26"/>
      <c r="E18" s="28"/>
      <c r="F18" s="31"/>
      <c r="G18" s="29"/>
      <c r="H18" s="29" t="str">
        <f t="shared" si="0"/>
        <v/>
      </c>
      <c r="I18" s="41"/>
    </row>
    <row r="19" ht="15" customHeight="1" spans="1:9">
      <c r="A19" s="25"/>
      <c r="B19" s="26"/>
      <c r="C19" s="27"/>
      <c r="D19" s="26"/>
      <c r="E19" s="28"/>
      <c r="F19" s="31"/>
      <c r="G19" s="29"/>
      <c r="H19" s="29" t="str">
        <f t="shared" si="0"/>
        <v/>
      </c>
      <c r="I19" s="41"/>
    </row>
    <row r="20" ht="15" customHeight="1" spans="1:9">
      <c r="A20" s="25"/>
      <c r="B20" s="26"/>
      <c r="C20" s="27"/>
      <c r="D20" s="26"/>
      <c r="E20" s="28"/>
      <c r="F20" s="31"/>
      <c r="G20" s="29"/>
      <c r="H20" s="29" t="str">
        <f t="shared" si="0"/>
        <v/>
      </c>
      <c r="I20" s="41"/>
    </row>
    <row r="21" ht="15" customHeight="1" spans="1:9">
      <c r="A21" s="25"/>
      <c r="B21" s="26"/>
      <c r="C21" s="27"/>
      <c r="D21" s="26"/>
      <c r="E21" s="28"/>
      <c r="F21" s="31"/>
      <c r="G21" s="29"/>
      <c r="H21" s="29" t="str">
        <f t="shared" si="0"/>
        <v/>
      </c>
      <c r="I21" s="41"/>
    </row>
    <row r="22" ht="15" customHeight="1" spans="1:9">
      <c r="A22" s="25"/>
      <c r="B22" s="26"/>
      <c r="C22" s="27"/>
      <c r="D22" s="26"/>
      <c r="E22" s="28"/>
      <c r="F22" s="31"/>
      <c r="G22" s="29"/>
      <c r="H22" s="29" t="str">
        <f t="shared" si="0"/>
        <v/>
      </c>
      <c r="I22" s="41"/>
    </row>
    <row r="23" ht="15" customHeight="1" spans="1:9">
      <c r="A23" s="25"/>
      <c r="B23" s="26"/>
      <c r="C23" s="27"/>
      <c r="D23" s="26"/>
      <c r="E23" s="28"/>
      <c r="F23" s="31"/>
      <c r="G23" s="29"/>
      <c r="H23" s="29" t="str">
        <f t="shared" si="0"/>
        <v/>
      </c>
      <c r="I23" s="41"/>
    </row>
    <row r="24" ht="15" customHeight="1" spans="1:9">
      <c r="A24" s="25"/>
      <c r="B24" s="26"/>
      <c r="C24" s="27"/>
      <c r="D24" s="26"/>
      <c r="E24" s="28"/>
      <c r="F24" s="31"/>
      <c r="G24" s="29"/>
      <c r="H24" s="29" t="str">
        <f t="shared" si="0"/>
        <v/>
      </c>
      <c r="I24" s="41"/>
    </row>
    <row r="25" ht="15" customHeight="1" spans="1:9">
      <c r="A25" s="25"/>
      <c r="B25" s="26"/>
      <c r="C25" s="27"/>
      <c r="D25" s="26"/>
      <c r="E25" s="28"/>
      <c r="F25" s="31"/>
      <c r="G25" s="29"/>
      <c r="H25" s="29" t="str">
        <f t="shared" si="0"/>
        <v/>
      </c>
      <c r="I25" s="41"/>
    </row>
    <row r="26" ht="15" customHeight="1" spans="1:9">
      <c r="A26" s="25"/>
      <c r="B26" s="26"/>
      <c r="C26" s="27"/>
      <c r="D26" s="26"/>
      <c r="E26" s="28"/>
      <c r="F26" s="31"/>
      <c r="G26" s="29"/>
      <c r="H26" s="29" t="str">
        <f t="shared" si="0"/>
        <v/>
      </c>
      <c r="I26" s="41"/>
    </row>
    <row r="27" ht="15" customHeight="1" spans="1:9">
      <c r="A27" s="25"/>
      <c r="B27" s="26"/>
      <c r="C27" s="27"/>
      <c r="D27" s="26"/>
      <c r="E27" s="28"/>
      <c r="F27" s="31"/>
      <c r="G27" s="29"/>
      <c r="H27" s="29" t="str">
        <f t="shared" si="0"/>
        <v/>
      </c>
      <c r="I27" s="41"/>
    </row>
    <row r="28" ht="15" customHeight="1" spans="1:9">
      <c r="A28" s="25"/>
      <c r="B28" s="26"/>
      <c r="C28" s="27"/>
      <c r="D28" s="26"/>
      <c r="E28" s="28"/>
      <c r="F28" s="31"/>
      <c r="G28" s="29"/>
      <c r="H28" s="29" t="str">
        <f t="shared" si="0"/>
        <v/>
      </c>
      <c r="I28" s="41"/>
    </row>
    <row r="29" ht="15" customHeight="1" spans="1:9">
      <c r="A29" s="25"/>
      <c r="B29" s="26"/>
      <c r="C29" s="27"/>
      <c r="D29" s="26"/>
      <c r="E29" s="28"/>
      <c r="F29" s="31"/>
      <c r="G29" s="29"/>
      <c r="H29" s="29" t="str">
        <f t="shared" si="0"/>
        <v/>
      </c>
      <c r="I29" s="41"/>
    </row>
    <row r="30" ht="15" customHeight="1" spans="1:9">
      <c r="A30" s="25"/>
      <c r="B30" s="26"/>
      <c r="C30" s="27"/>
      <c r="D30" s="26"/>
      <c r="E30" s="28"/>
      <c r="F30" s="31"/>
      <c r="G30" s="29"/>
      <c r="H30" s="29" t="str">
        <f t="shared" si="0"/>
        <v/>
      </c>
      <c r="I30" s="41"/>
    </row>
    <row r="31" s="14" customFormat="1" ht="15" customHeight="1" spans="1:9">
      <c r="A31" s="32" t="s">
        <v>1923</v>
      </c>
      <c r="B31" s="33"/>
      <c r="C31" s="34"/>
      <c r="D31" s="22"/>
      <c r="E31" s="35">
        <f t="shared" ref="E31:G31" si="1">SUM(E7:E30)</f>
        <v>0</v>
      </c>
      <c r="F31" s="36">
        <f t="shared" si="1"/>
        <v>0</v>
      </c>
      <c r="G31" s="37">
        <f t="shared" si="1"/>
        <v>0</v>
      </c>
      <c r="H31" s="29" t="str">
        <f t="shared" si="0"/>
        <v/>
      </c>
      <c r="I31" s="42"/>
    </row>
  </sheetData>
  <mergeCells count="3">
    <mergeCell ref="A2:I2"/>
    <mergeCell ref="A3:I3"/>
    <mergeCell ref="A31:B31"/>
  </mergeCells>
  <hyperlinks>
    <hyperlink ref="A1" location="索引目录!I10" display="返回索引页"/>
    <hyperlink ref="B1" location="流动负债汇总!B10"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H31"/>
  <sheetViews>
    <sheetView zoomScale="90" zoomScaleNormal="90" zoomScaleSheetLayoutView="90" workbookViewId="0">
      <pane ySplit="6" topLeftCell="A16" activePane="bottomLeft" state="frozen"/>
      <selection/>
      <selection pane="bottomLeft" activeCell="H23" sqref="H23"/>
    </sheetView>
  </sheetViews>
  <sheetFormatPr defaultColWidth="9" defaultRowHeight="15.75" customHeight="1" outlineLevelCol="7"/>
  <cols>
    <col min="1" max="1" width="7.625" style="15" customWidth="1"/>
    <col min="2" max="2" width="39.5" style="15" customWidth="1"/>
    <col min="3" max="3" width="16" style="15" customWidth="1"/>
    <col min="4" max="4" width="18.75" style="15" hidden="1" customWidth="1" outlineLevel="1"/>
    <col min="5" max="5" width="20.625" style="15" customWidth="1" collapsed="1"/>
    <col min="6" max="6" width="20.625" style="15" customWidth="1"/>
    <col min="7" max="7" width="12.875" style="15" customWidth="1"/>
    <col min="8" max="8" width="12.375" style="15" customWidth="1"/>
    <col min="9" max="16384" width="9" style="15"/>
  </cols>
  <sheetData>
    <row r="1" s="11" customFormat="1" ht="11.25" spans="1:8">
      <c r="A1" s="79" t="s">
        <v>288</v>
      </c>
      <c r="B1" s="17" t="s">
        <v>289</v>
      </c>
      <c r="C1" s="18"/>
      <c r="D1" s="18"/>
      <c r="E1" s="18"/>
      <c r="F1" s="18"/>
      <c r="G1" s="18"/>
      <c r="H1" s="18"/>
    </row>
    <row r="2" s="12" customFormat="1" ht="30" customHeight="1" spans="1:8">
      <c r="A2" s="19" t="s">
        <v>1935</v>
      </c>
      <c r="B2" s="19"/>
      <c r="C2" s="19"/>
      <c r="D2" s="19"/>
      <c r="E2" s="19"/>
      <c r="F2" s="19"/>
      <c r="G2" s="19"/>
      <c r="H2" s="19"/>
    </row>
    <row r="3" ht="15" customHeight="1" spans="1:8">
      <c r="A3" s="20" t="str">
        <f>CONCATENATE(封面!D9,封面!F9,封面!G9,封面!H9,封面!I9,封面!J9,封面!K9)</f>
        <v>评估基准日：2024年9月30日</v>
      </c>
      <c r="B3" s="20"/>
      <c r="C3" s="20"/>
      <c r="D3" s="20"/>
      <c r="E3" s="20"/>
      <c r="F3" s="20"/>
      <c r="G3" s="20"/>
      <c r="H3" s="20"/>
    </row>
    <row r="4" ht="15" customHeight="1" spans="1:8">
      <c r="A4" s="20"/>
      <c r="B4" s="20"/>
      <c r="C4" s="20"/>
      <c r="D4" s="20"/>
      <c r="E4" s="20"/>
      <c r="F4" s="20"/>
      <c r="G4" s="20"/>
      <c r="H4" s="47" t="s">
        <v>1936</v>
      </c>
    </row>
    <row r="5" ht="15" customHeight="1" spans="1:8">
      <c r="A5" s="21" t="str">
        <f>封面!D7&amp;封面!F7</f>
        <v>被评估单位：杭州宏逸柳溪旅游发展有限公司</v>
      </c>
      <c r="H5" s="40" t="s">
        <v>292</v>
      </c>
    </row>
    <row r="6" s="13" customFormat="1" ht="25.15" customHeight="1" spans="1:8">
      <c r="A6" s="22" t="s">
        <v>293</v>
      </c>
      <c r="B6" s="22" t="s">
        <v>821</v>
      </c>
      <c r="C6" s="22" t="s">
        <v>372</v>
      </c>
      <c r="D6" s="23" t="s">
        <v>298</v>
      </c>
      <c r="E6" s="24" t="s">
        <v>299</v>
      </c>
      <c r="F6" s="22" t="s">
        <v>300</v>
      </c>
      <c r="G6" s="22" t="s">
        <v>302</v>
      </c>
      <c r="H6" s="22" t="s">
        <v>303</v>
      </c>
    </row>
    <row r="7" ht="15" customHeight="1" spans="1:8">
      <c r="A7" s="25">
        <v>1</v>
      </c>
      <c r="B7" s="26" t="s">
        <v>1937</v>
      </c>
      <c r="C7" s="27"/>
      <c r="D7" s="28"/>
      <c r="E7" s="31"/>
      <c r="F7" s="29"/>
      <c r="G7" s="29" t="str">
        <f>IF(OR(E7=0,F7=0),"",(F7-E7)/ABS(E7)*100)</f>
        <v/>
      </c>
      <c r="H7" s="41"/>
    </row>
    <row r="8" ht="15" customHeight="1" spans="1:8">
      <c r="A8" s="25">
        <v>2</v>
      </c>
      <c r="B8" s="26" t="s">
        <v>1938</v>
      </c>
      <c r="C8" s="27"/>
      <c r="D8" s="28"/>
      <c r="E8" s="31"/>
      <c r="F8" s="29"/>
      <c r="G8" s="29" t="str">
        <f t="shared" ref="G8:G31" si="0">IF(OR(E8=0,F8=0),"",(F8-E8)/ABS(E8)*100)</f>
        <v/>
      </c>
      <c r="H8" s="41"/>
    </row>
    <row r="9" ht="15" customHeight="1" spans="1:8">
      <c r="A9" s="25">
        <v>3</v>
      </c>
      <c r="B9" s="26" t="s">
        <v>1939</v>
      </c>
      <c r="C9" s="27"/>
      <c r="D9" s="28"/>
      <c r="E9" s="31"/>
      <c r="F9" s="29"/>
      <c r="G9" s="29" t="str">
        <f t="shared" si="0"/>
        <v/>
      </c>
      <c r="H9" s="41"/>
    </row>
    <row r="10" ht="15" customHeight="1" spans="1:8">
      <c r="A10" s="25">
        <v>4</v>
      </c>
      <c r="B10" s="26" t="s">
        <v>1940</v>
      </c>
      <c r="C10" s="27"/>
      <c r="D10" s="28"/>
      <c r="E10" s="31"/>
      <c r="F10" s="29"/>
      <c r="G10" s="29" t="str">
        <f t="shared" si="0"/>
        <v/>
      </c>
      <c r="H10" s="41"/>
    </row>
    <row r="11" ht="15" customHeight="1" spans="1:8">
      <c r="A11" s="25">
        <v>5</v>
      </c>
      <c r="B11" s="26" t="s">
        <v>1941</v>
      </c>
      <c r="C11" s="27"/>
      <c r="D11" s="28"/>
      <c r="E11" s="31"/>
      <c r="F11" s="29"/>
      <c r="G11" s="29" t="str">
        <f t="shared" si="0"/>
        <v/>
      </c>
      <c r="H11" s="41"/>
    </row>
    <row r="12" ht="15" customHeight="1" spans="1:8">
      <c r="A12" s="25">
        <v>6</v>
      </c>
      <c r="B12" s="26" t="s">
        <v>1942</v>
      </c>
      <c r="C12" s="27"/>
      <c r="D12" s="28"/>
      <c r="E12" s="31"/>
      <c r="F12" s="29"/>
      <c r="G12" s="29" t="str">
        <f t="shared" si="0"/>
        <v/>
      </c>
      <c r="H12" s="41"/>
    </row>
    <row r="13" ht="15" customHeight="1" spans="1:8">
      <c r="A13" s="25">
        <v>7</v>
      </c>
      <c r="B13" s="26" t="s">
        <v>1943</v>
      </c>
      <c r="C13" s="27"/>
      <c r="D13" s="28"/>
      <c r="E13" s="31"/>
      <c r="F13" s="29"/>
      <c r="G13" s="29" t="str">
        <f t="shared" si="0"/>
        <v/>
      </c>
      <c r="H13" s="41"/>
    </row>
    <row r="14" ht="15" customHeight="1" spans="1:8">
      <c r="A14" s="25">
        <v>8</v>
      </c>
      <c r="B14" s="26" t="s">
        <v>1944</v>
      </c>
      <c r="C14" s="27"/>
      <c r="D14" s="28"/>
      <c r="E14" s="31"/>
      <c r="F14" s="29"/>
      <c r="G14" s="29" t="str">
        <f t="shared" si="0"/>
        <v/>
      </c>
      <c r="H14" s="41"/>
    </row>
    <row r="15" ht="15" customHeight="1" spans="1:8">
      <c r="A15" s="25">
        <v>9</v>
      </c>
      <c r="B15" s="26" t="s">
        <v>1945</v>
      </c>
      <c r="C15" s="27"/>
      <c r="D15" s="28"/>
      <c r="E15" s="31"/>
      <c r="F15" s="29"/>
      <c r="G15" s="29" t="str">
        <f t="shared" si="0"/>
        <v/>
      </c>
      <c r="H15" s="41"/>
    </row>
    <row r="16" ht="15" customHeight="1" spans="1:8">
      <c r="A16" s="25">
        <v>10</v>
      </c>
      <c r="B16" s="26" t="s">
        <v>1946</v>
      </c>
      <c r="C16" s="27"/>
      <c r="D16" s="28"/>
      <c r="E16" s="31"/>
      <c r="F16" s="29"/>
      <c r="G16" s="29" t="str">
        <f t="shared" si="0"/>
        <v/>
      </c>
      <c r="H16" s="41"/>
    </row>
    <row r="17" ht="15" customHeight="1" spans="1:8">
      <c r="A17" s="25">
        <v>11</v>
      </c>
      <c r="B17" s="26" t="s">
        <v>1947</v>
      </c>
      <c r="C17" s="27"/>
      <c r="D17" s="28"/>
      <c r="E17" s="31"/>
      <c r="F17" s="29"/>
      <c r="G17" s="29" t="str">
        <f t="shared" si="0"/>
        <v/>
      </c>
      <c r="H17" s="41"/>
    </row>
    <row r="18" ht="15" customHeight="1" spans="1:8">
      <c r="A18" s="25">
        <v>12</v>
      </c>
      <c r="B18" s="26" t="s">
        <v>1948</v>
      </c>
      <c r="C18" s="27"/>
      <c r="D18" s="28"/>
      <c r="E18" s="31"/>
      <c r="F18" s="29"/>
      <c r="G18" s="29" t="str">
        <f t="shared" si="0"/>
        <v/>
      </c>
      <c r="H18" s="41"/>
    </row>
    <row r="19" ht="15" customHeight="1" spans="1:8">
      <c r="A19" s="25">
        <v>13</v>
      </c>
      <c r="B19" s="26" t="s">
        <v>1949</v>
      </c>
      <c r="C19" s="27"/>
      <c r="D19" s="28"/>
      <c r="E19" s="31"/>
      <c r="F19" s="29"/>
      <c r="G19" s="29" t="str">
        <f t="shared" si="0"/>
        <v/>
      </c>
      <c r="H19" s="41"/>
    </row>
    <row r="20" ht="15" customHeight="1" spans="1:8">
      <c r="A20" s="25">
        <v>14</v>
      </c>
      <c r="B20" s="26" t="s">
        <v>1950</v>
      </c>
      <c r="C20" s="27"/>
      <c r="D20" s="28"/>
      <c r="E20" s="31"/>
      <c r="F20" s="29"/>
      <c r="G20" s="29" t="str">
        <f t="shared" si="0"/>
        <v/>
      </c>
      <c r="H20" s="41"/>
    </row>
    <row r="21" ht="15" customHeight="1" spans="1:8">
      <c r="A21" s="25">
        <v>15</v>
      </c>
      <c r="B21" s="26" t="s">
        <v>1951</v>
      </c>
      <c r="C21" s="27"/>
      <c r="D21" s="28"/>
      <c r="E21" s="31"/>
      <c r="F21" s="29"/>
      <c r="G21" s="29" t="str">
        <f t="shared" si="0"/>
        <v/>
      </c>
      <c r="H21" s="41"/>
    </row>
    <row r="22" ht="15" customHeight="1" spans="1:8">
      <c r="A22" s="25"/>
      <c r="B22" s="26"/>
      <c r="C22" s="27"/>
      <c r="D22" s="28"/>
      <c r="E22" s="31"/>
      <c r="F22" s="29"/>
      <c r="G22" s="29" t="str">
        <f t="shared" si="0"/>
        <v/>
      </c>
      <c r="H22" s="41"/>
    </row>
    <row r="23" ht="15" customHeight="1" spans="1:8">
      <c r="A23" s="25"/>
      <c r="B23" s="26"/>
      <c r="C23" s="27"/>
      <c r="D23" s="28"/>
      <c r="E23" s="31"/>
      <c r="F23" s="29"/>
      <c r="G23" s="29" t="str">
        <f t="shared" si="0"/>
        <v/>
      </c>
      <c r="H23" s="41"/>
    </row>
    <row r="24" ht="15" customHeight="1" spans="1:8">
      <c r="A24" s="25"/>
      <c r="B24" s="26"/>
      <c r="C24" s="27"/>
      <c r="D24" s="28"/>
      <c r="E24" s="31"/>
      <c r="F24" s="29"/>
      <c r="G24" s="29" t="str">
        <f t="shared" si="0"/>
        <v/>
      </c>
      <c r="H24" s="41"/>
    </row>
    <row r="25" ht="15" customHeight="1" spans="1:8">
      <c r="A25" s="25"/>
      <c r="B25" s="26"/>
      <c r="C25" s="27"/>
      <c r="D25" s="28"/>
      <c r="E25" s="31"/>
      <c r="F25" s="29"/>
      <c r="G25" s="29" t="str">
        <f t="shared" si="0"/>
        <v/>
      </c>
      <c r="H25" s="41"/>
    </row>
    <row r="26" ht="15" customHeight="1" spans="1:8">
      <c r="A26" s="25"/>
      <c r="B26" s="26"/>
      <c r="C26" s="27"/>
      <c r="D26" s="28"/>
      <c r="E26" s="31"/>
      <c r="F26" s="29"/>
      <c r="G26" s="29" t="str">
        <f t="shared" si="0"/>
        <v/>
      </c>
      <c r="H26" s="41"/>
    </row>
    <row r="27" ht="15" customHeight="1" spans="1:8">
      <c r="A27" s="25"/>
      <c r="B27" s="26"/>
      <c r="C27" s="27"/>
      <c r="D27" s="28"/>
      <c r="E27" s="31"/>
      <c r="F27" s="29"/>
      <c r="G27" s="29" t="str">
        <f t="shared" si="0"/>
        <v/>
      </c>
      <c r="H27" s="41"/>
    </row>
    <row r="28" ht="15" customHeight="1" spans="1:8">
      <c r="A28" s="25"/>
      <c r="B28" s="26"/>
      <c r="C28" s="27"/>
      <c r="D28" s="28"/>
      <c r="E28" s="31"/>
      <c r="F28" s="29"/>
      <c r="G28" s="29" t="str">
        <f t="shared" si="0"/>
        <v/>
      </c>
      <c r="H28" s="41"/>
    </row>
    <row r="29" ht="15" customHeight="1" spans="1:8">
      <c r="A29" s="25"/>
      <c r="B29" s="26"/>
      <c r="C29" s="27"/>
      <c r="D29" s="28"/>
      <c r="E29" s="31"/>
      <c r="F29" s="29"/>
      <c r="G29" s="29" t="str">
        <f t="shared" si="0"/>
        <v/>
      </c>
      <c r="H29" s="41"/>
    </row>
    <row r="30" ht="15" customHeight="1" spans="1:8">
      <c r="A30" s="25"/>
      <c r="B30" s="26"/>
      <c r="C30" s="27"/>
      <c r="D30" s="28"/>
      <c r="E30" s="31"/>
      <c r="F30" s="29"/>
      <c r="G30" s="29" t="str">
        <f t="shared" si="0"/>
        <v/>
      </c>
      <c r="H30" s="41"/>
    </row>
    <row r="31" s="14" customFormat="1" ht="15" customHeight="1" spans="1:8">
      <c r="A31" s="32" t="s">
        <v>1952</v>
      </c>
      <c r="B31" s="33"/>
      <c r="C31" s="34"/>
      <c r="D31" s="35">
        <f>SUM(D7:D30)</f>
        <v>0</v>
      </c>
      <c r="E31" s="36">
        <f>SUM(E7:E30)</f>
        <v>0</v>
      </c>
      <c r="F31" s="37">
        <f>SUM(F7:F30)</f>
        <v>0</v>
      </c>
      <c r="G31" s="29" t="str">
        <f t="shared" si="0"/>
        <v/>
      </c>
      <c r="H31" s="42"/>
    </row>
  </sheetData>
  <mergeCells count="3">
    <mergeCell ref="A2:H2"/>
    <mergeCell ref="A3:H3"/>
    <mergeCell ref="A31:B31"/>
  </mergeCells>
  <hyperlinks>
    <hyperlink ref="A1" location="索引目录!I11" display="返回索引页"/>
    <hyperlink ref="B1" location="流动负债汇总!B11"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78"/>
  <dimension ref="A1:J31"/>
  <sheetViews>
    <sheetView zoomScale="90" zoomScaleNormal="90" zoomScaleSheetLayoutView="90" workbookViewId="0">
      <pane ySplit="6" topLeftCell="A7" activePane="bottomLeft" state="frozen"/>
      <selection/>
      <selection pane="bottomLeft" activeCell="H23" sqref="H23"/>
    </sheetView>
  </sheetViews>
  <sheetFormatPr defaultColWidth="9" defaultRowHeight="15.75" customHeight="1"/>
  <cols>
    <col min="1" max="1" width="7.625" style="15" customWidth="1"/>
    <col min="2" max="2" width="22.375" style="15" customWidth="1"/>
    <col min="3" max="3" width="11.625" style="15" customWidth="1"/>
    <col min="4" max="4" width="17.75" style="15" customWidth="1"/>
    <col min="5" max="5" width="10.5" style="15" customWidth="1"/>
    <col min="6" max="6" width="15.75" style="15" hidden="1" customWidth="1" outlineLevel="1"/>
    <col min="7" max="7" width="18.625" style="15" customWidth="1" collapsed="1"/>
    <col min="8" max="8" width="18.625" style="15" customWidth="1"/>
    <col min="9" max="9" width="11.75" style="15" customWidth="1"/>
    <col min="10" max="10" width="12.75" style="15" customWidth="1"/>
    <col min="11" max="16384" width="9" style="15"/>
  </cols>
  <sheetData>
    <row r="1" s="11" customFormat="1" ht="11.25" spans="1:10">
      <c r="A1" s="79" t="s">
        <v>288</v>
      </c>
      <c r="B1" s="17" t="s">
        <v>289</v>
      </c>
      <c r="C1" s="18"/>
      <c r="D1" s="18"/>
      <c r="E1" s="18"/>
      <c r="F1" s="18"/>
      <c r="G1" s="18"/>
      <c r="H1" s="18"/>
      <c r="I1" s="18"/>
      <c r="J1" s="18"/>
    </row>
    <row r="2" s="12" customFormat="1" ht="30" customHeight="1" spans="1:10">
      <c r="A2" s="19" t="s">
        <v>1953</v>
      </c>
      <c r="B2" s="19"/>
      <c r="C2" s="19"/>
      <c r="D2" s="19"/>
      <c r="E2" s="19"/>
      <c r="F2" s="19"/>
      <c r="G2" s="19"/>
      <c r="H2" s="19"/>
      <c r="I2" s="19"/>
      <c r="J2" s="19"/>
    </row>
    <row r="3" ht="15" customHeight="1" spans="1:10">
      <c r="A3" s="20" t="str">
        <f>CONCATENATE(封面!D9,封面!F9,封面!G9,封面!H9,封面!I9,封面!J9,封面!K9)</f>
        <v>评估基准日：2024年9月30日</v>
      </c>
      <c r="B3" s="20"/>
      <c r="C3" s="20"/>
      <c r="D3" s="20"/>
      <c r="E3" s="20"/>
      <c r="F3" s="20"/>
      <c r="G3" s="20"/>
      <c r="H3" s="20"/>
      <c r="I3" s="20"/>
      <c r="J3" s="38"/>
    </row>
    <row r="4" ht="15" customHeight="1" spans="1:10">
      <c r="A4" s="20"/>
      <c r="B4" s="20"/>
      <c r="C4" s="20"/>
      <c r="D4" s="20"/>
      <c r="E4" s="20"/>
      <c r="F4" s="20"/>
      <c r="G4" s="20"/>
      <c r="H4" s="20"/>
      <c r="I4" s="20"/>
      <c r="J4" s="39" t="s">
        <v>1954</v>
      </c>
    </row>
    <row r="5" ht="15" customHeight="1" spans="1:10">
      <c r="A5" s="21" t="str">
        <f>封面!D7&amp;封面!F7</f>
        <v>被评估单位：杭州宏逸柳溪旅游发展有限公司</v>
      </c>
      <c r="J5" s="40" t="s">
        <v>292</v>
      </c>
    </row>
    <row r="6" s="13" customFormat="1" ht="25.15" customHeight="1" spans="1:10">
      <c r="A6" s="22" t="s">
        <v>293</v>
      </c>
      <c r="B6" s="22" t="s">
        <v>1955</v>
      </c>
      <c r="C6" s="22" t="s">
        <v>372</v>
      </c>
      <c r="D6" s="22" t="s">
        <v>1956</v>
      </c>
      <c r="E6" s="22" t="s">
        <v>1957</v>
      </c>
      <c r="F6" s="23" t="s">
        <v>298</v>
      </c>
      <c r="G6" s="24" t="s">
        <v>299</v>
      </c>
      <c r="H6" s="22" t="s">
        <v>300</v>
      </c>
      <c r="I6" s="22" t="s">
        <v>302</v>
      </c>
      <c r="J6" s="22" t="s">
        <v>303</v>
      </c>
    </row>
    <row r="7" ht="15" customHeight="1" spans="1:10">
      <c r="A7" s="25"/>
      <c r="B7" s="26"/>
      <c r="C7" s="27"/>
      <c r="D7" s="26"/>
      <c r="E7" s="84"/>
      <c r="F7" s="28"/>
      <c r="G7" s="31"/>
      <c r="H7" s="29"/>
      <c r="I7" s="29" t="str">
        <f>IF(OR(G7=0,H7=0),"",(H7-G7)/ABS(G7)*100)</f>
        <v/>
      </c>
      <c r="J7" s="41"/>
    </row>
    <row r="8" ht="15" customHeight="1" spans="1:10">
      <c r="A8" s="25"/>
      <c r="B8" s="26"/>
      <c r="C8" s="27"/>
      <c r="D8" s="26"/>
      <c r="E8" s="84"/>
      <c r="F8" s="28"/>
      <c r="G8" s="31"/>
      <c r="H8" s="29"/>
      <c r="I8" s="29" t="str">
        <f t="shared" ref="I8:I31" si="0">IF(OR(G8=0,H8=0),"",(H8-G8)/ABS(G8)*100)</f>
        <v/>
      </c>
      <c r="J8" s="41"/>
    </row>
    <row r="9" ht="15" customHeight="1" spans="1:10">
      <c r="A9" s="25"/>
      <c r="B9" s="26"/>
      <c r="C9" s="27"/>
      <c r="D9" s="26"/>
      <c r="E9" s="84"/>
      <c r="F9" s="28"/>
      <c r="G9" s="31"/>
      <c r="H9" s="29"/>
      <c r="I9" s="29" t="str">
        <f t="shared" si="0"/>
        <v/>
      </c>
      <c r="J9" s="41"/>
    </row>
    <row r="10" ht="15" customHeight="1" spans="1:10">
      <c r="A10" s="25"/>
      <c r="B10" s="26"/>
      <c r="C10" s="27"/>
      <c r="D10" s="26"/>
      <c r="E10" s="84"/>
      <c r="F10" s="28"/>
      <c r="G10" s="31"/>
      <c r="H10" s="29"/>
      <c r="I10" s="29" t="str">
        <f t="shared" si="0"/>
        <v/>
      </c>
      <c r="J10" s="41"/>
    </row>
    <row r="11" ht="15" customHeight="1" spans="1:10">
      <c r="A11" s="25"/>
      <c r="B11" s="26"/>
      <c r="C11" s="27"/>
      <c r="D11" s="26"/>
      <c r="E11" s="84"/>
      <c r="F11" s="28"/>
      <c r="G11" s="31"/>
      <c r="H11" s="29"/>
      <c r="I11" s="29" t="str">
        <f t="shared" si="0"/>
        <v/>
      </c>
      <c r="J11" s="41"/>
    </row>
    <row r="12" ht="15" customHeight="1" spans="1:10">
      <c r="A12" s="25"/>
      <c r="B12" s="26"/>
      <c r="C12" s="27"/>
      <c r="D12" s="26"/>
      <c r="E12" s="84"/>
      <c r="F12" s="28"/>
      <c r="G12" s="31"/>
      <c r="H12" s="29"/>
      <c r="I12" s="29" t="str">
        <f t="shared" si="0"/>
        <v/>
      </c>
      <c r="J12" s="41"/>
    </row>
    <row r="13" ht="15" customHeight="1" spans="1:10">
      <c r="A13" s="25"/>
      <c r="B13" s="26"/>
      <c r="C13" s="27"/>
      <c r="D13" s="26"/>
      <c r="E13" s="84"/>
      <c r="F13" s="28"/>
      <c r="G13" s="31"/>
      <c r="H13" s="29"/>
      <c r="I13" s="29" t="str">
        <f t="shared" si="0"/>
        <v/>
      </c>
      <c r="J13" s="41"/>
    </row>
    <row r="14" ht="15" customHeight="1" spans="1:10">
      <c r="A14" s="25"/>
      <c r="B14" s="26"/>
      <c r="C14" s="27"/>
      <c r="D14" s="26"/>
      <c r="E14" s="84"/>
      <c r="F14" s="28"/>
      <c r="G14" s="31"/>
      <c r="H14" s="29"/>
      <c r="I14" s="29" t="str">
        <f t="shared" si="0"/>
        <v/>
      </c>
      <c r="J14" s="41"/>
    </row>
    <row r="15" ht="15" customHeight="1" spans="1:10">
      <c r="A15" s="25"/>
      <c r="B15" s="26"/>
      <c r="C15" s="27"/>
      <c r="D15" s="26"/>
      <c r="E15" s="84"/>
      <c r="F15" s="28"/>
      <c r="G15" s="31"/>
      <c r="H15" s="29"/>
      <c r="I15" s="29" t="str">
        <f t="shared" si="0"/>
        <v/>
      </c>
      <c r="J15" s="41"/>
    </row>
    <row r="16" ht="15" customHeight="1" spans="1:10">
      <c r="A16" s="25"/>
      <c r="B16" s="26"/>
      <c r="C16" s="27"/>
      <c r="D16" s="26"/>
      <c r="E16" s="84"/>
      <c r="F16" s="28"/>
      <c r="G16" s="31"/>
      <c r="H16" s="29"/>
      <c r="I16" s="29" t="str">
        <f t="shared" si="0"/>
        <v/>
      </c>
      <c r="J16" s="41"/>
    </row>
    <row r="17" ht="15" customHeight="1" spans="1:10">
      <c r="A17" s="25"/>
      <c r="B17" s="26"/>
      <c r="C17" s="27"/>
      <c r="D17" s="26"/>
      <c r="E17" s="84"/>
      <c r="F17" s="28"/>
      <c r="G17" s="31"/>
      <c r="H17" s="29"/>
      <c r="I17" s="29" t="str">
        <f t="shared" si="0"/>
        <v/>
      </c>
      <c r="J17" s="41"/>
    </row>
    <row r="18" ht="15" customHeight="1" spans="1:10">
      <c r="A18" s="25"/>
      <c r="B18" s="26"/>
      <c r="C18" s="27"/>
      <c r="D18" s="26"/>
      <c r="E18" s="84"/>
      <c r="F18" s="28"/>
      <c r="G18" s="31"/>
      <c r="H18" s="29"/>
      <c r="I18" s="29" t="str">
        <f t="shared" si="0"/>
        <v/>
      </c>
      <c r="J18" s="41"/>
    </row>
    <row r="19" ht="15" customHeight="1" spans="1:10">
      <c r="A19" s="25"/>
      <c r="B19" s="26"/>
      <c r="C19" s="27"/>
      <c r="D19" s="26"/>
      <c r="E19" s="84"/>
      <c r="F19" s="28"/>
      <c r="G19" s="31"/>
      <c r="H19" s="29"/>
      <c r="I19" s="29" t="str">
        <f t="shared" si="0"/>
        <v/>
      </c>
      <c r="J19" s="41"/>
    </row>
    <row r="20" ht="15" customHeight="1" spans="1:10">
      <c r="A20" s="25"/>
      <c r="B20" s="26"/>
      <c r="C20" s="27"/>
      <c r="D20" s="26"/>
      <c r="E20" s="84"/>
      <c r="F20" s="28"/>
      <c r="G20" s="31"/>
      <c r="H20" s="29"/>
      <c r="I20" s="29" t="str">
        <f t="shared" si="0"/>
        <v/>
      </c>
      <c r="J20" s="41"/>
    </row>
    <row r="21" ht="15" customHeight="1" spans="1:10">
      <c r="A21" s="25"/>
      <c r="B21" s="26"/>
      <c r="C21" s="27"/>
      <c r="D21" s="26"/>
      <c r="E21" s="84"/>
      <c r="F21" s="28"/>
      <c r="G21" s="31"/>
      <c r="H21" s="29"/>
      <c r="I21" s="29" t="str">
        <f t="shared" si="0"/>
        <v/>
      </c>
      <c r="J21" s="41"/>
    </row>
    <row r="22" ht="15" customHeight="1" spans="1:10">
      <c r="A22" s="25"/>
      <c r="B22" s="26"/>
      <c r="C22" s="27"/>
      <c r="D22" s="26"/>
      <c r="E22" s="84"/>
      <c r="F22" s="28"/>
      <c r="G22" s="31"/>
      <c r="H22" s="29"/>
      <c r="I22" s="29" t="str">
        <f t="shared" si="0"/>
        <v/>
      </c>
      <c r="J22" s="41"/>
    </row>
    <row r="23" ht="15" customHeight="1" spans="1:10">
      <c r="A23" s="25"/>
      <c r="B23" s="26"/>
      <c r="C23" s="27"/>
      <c r="D23" s="26"/>
      <c r="E23" s="84"/>
      <c r="F23" s="28"/>
      <c r="G23" s="31"/>
      <c r="H23" s="29"/>
      <c r="I23" s="29" t="str">
        <f t="shared" si="0"/>
        <v/>
      </c>
      <c r="J23" s="41"/>
    </row>
    <row r="24" ht="15" customHeight="1" spans="1:10">
      <c r="A24" s="25"/>
      <c r="B24" s="26"/>
      <c r="C24" s="27"/>
      <c r="D24" s="26"/>
      <c r="E24" s="84"/>
      <c r="F24" s="28"/>
      <c r="G24" s="31"/>
      <c r="H24" s="29"/>
      <c r="I24" s="29" t="str">
        <f t="shared" si="0"/>
        <v/>
      </c>
      <c r="J24" s="41"/>
    </row>
    <row r="25" ht="15" customHeight="1" spans="1:10">
      <c r="A25" s="25"/>
      <c r="B25" s="26"/>
      <c r="C25" s="27"/>
      <c r="D25" s="26"/>
      <c r="E25" s="84"/>
      <c r="F25" s="28"/>
      <c r="G25" s="31"/>
      <c r="H25" s="29"/>
      <c r="I25" s="29" t="str">
        <f t="shared" si="0"/>
        <v/>
      </c>
      <c r="J25" s="41"/>
    </row>
    <row r="26" ht="15" customHeight="1" spans="1:10">
      <c r="A26" s="25"/>
      <c r="B26" s="26"/>
      <c r="C26" s="27"/>
      <c r="D26" s="26"/>
      <c r="E26" s="84"/>
      <c r="F26" s="28"/>
      <c r="G26" s="31"/>
      <c r="H26" s="29"/>
      <c r="I26" s="29" t="str">
        <f t="shared" si="0"/>
        <v/>
      </c>
      <c r="J26" s="41"/>
    </row>
    <row r="27" ht="15" customHeight="1" spans="1:10">
      <c r="A27" s="25"/>
      <c r="B27" s="26"/>
      <c r="C27" s="27"/>
      <c r="D27" s="26"/>
      <c r="E27" s="84"/>
      <c r="F27" s="28"/>
      <c r="G27" s="31"/>
      <c r="H27" s="29"/>
      <c r="I27" s="29" t="str">
        <f t="shared" si="0"/>
        <v/>
      </c>
      <c r="J27" s="41"/>
    </row>
    <row r="28" ht="15" customHeight="1" spans="1:10">
      <c r="A28" s="25"/>
      <c r="B28" s="26"/>
      <c r="C28" s="27"/>
      <c r="D28" s="26"/>
      <c r="E28" s="84"/>
      <c r="F28" s="28"/>
      <c r="G28" s="31"/>
      <c r="H28" s="29"/>
      <c r="I28" s="29" t="str">
        <f t="shared" si="0"/>
        <v/>
      </c>
      <c r="J28" s="41"/>
    </row>
    <row r="29" ht="15" customHeight="1" spans="1:10">
      <c r="A29" s="25"/>
      <c r="B29" s="26"/>
      <c r="C29" s="27"/>
      <c r="D29" s="26"/>
      <c r="E29" s="84"/>
      <c r="F29" s="28"/>
      <c r="G29" s="31"/>
      <c r="H29" s="29"/>
      <c r="I29" s="29" t="str">
        <f t="shared" si="0"/>
        <v/>
      </c>
      <c r="J29" s="41"/>
    </row>
    <row r="30" ht="15" customHeight="1" spans="1:10">
      <c r="A30" s="25"/>
      <c r="B30" s="26"/>
      <c r="C30" s="27"/>
      <c r="D30" s="26"/>
      <c r="E30" s="84"/>
      <c r="F30" s="28"/>
      <c r="G30" s="31"/>
      <c r="H30" s="29"/>
      <c r="I30" s="29" t="str">
        <f t="shared" si="0"/>
        <v/>
      </c>
      <c r="J30" s="41"/>
    </row>
    <row r="31" s="14" customFormat="1" ht="15" customHeight="1" spans="1:10">
      <c r="A31" s="32" t="s">
        <v>1958</v>
      </c>
      <c r="B31" s="33"/>
      <c r="C31" s="34"/>
      <c r="D31" s="22"/>
      <c r="E31" s="22"/>
      <c r="F31" s="35">
        <f>SUM(F7:F30)</f>
        <v>0</v>
      </c>
      <c r="G31" s="36">
        <f>SUM(G7:G30)</f>
        <v>0</v>
      </c>
      <c r="H31" s="37">
        <f>SUM(H7:H30)</f>
        <v>0</v>
      </c>
      <c r="I31" s="29" t="str">
        <f t="shared" si="0"/>
        <v/>
      </c>
      <c r="J31" s="42"/>
    </row>
  </sheetData>
  <mergeCells count="3">
    <mergeCell ref="A2:J2"/>
    <mergeCell ref="A3:J3"/>
    <mergeCell ref="A31:B31"/>
  </mergeCells>
  <hyperlinks>
    <hyperlink ref="A1" location="索引目录!I12" display="返回索引页"/>
    <hyperlink ref="B1" location="流动负债汇总!B12"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tabColor theme="9" tint="0.399945066682943"/>
  </sheetPr>
  <dimension ref="A1:K33"/>
  <sheetViews>
    <sheetView zoomScale="90" zoomScaleNormal="90" workbookViewId="0">
      <pane xSplit="7" ySplit="6" topLeftCell="H7" activePane="bottomRight" state="frozen"/>
      <selection/>
      <selection pane="topRight"/>
      <selection pane="bottomLeft"/>
      <selection pane="bottomRight" activeCell="B9" sqref="B9"/>
    </sheetView>
  </sheetViews>
  <sheetFormatPr defaultColWidth="9" defaultRowHeight="15.75" customHeight="1"/>
  <cols>
    <col min="1" max="1" width="7.625" style="15" customWidth="1"/>
    <col min="2" max="2" width="34.25" style="15" customWidth="1"/>
    <col min="3" max="3" width="14.25" style="15" hidden="1" customWidth="1" outlineLevel="1"/>
    <col min="4" max="4" width="20.625" style="15" customWidth="1" collapsed="1"/>
    <col min="5" max="6" width="20.625" style="15" customWidth="1"/>
    <col min="7" max="7" width="18.125" style="15" customWidth="1"/>
    <col min="8" max="16384" width="9" style="15"/>
  </cols>
  <sheetData>
    <row r="1" s="11" customFormat="1" ht="11.25" spans="1:7">
      <c r="A1" s="17" t="s">
        <v>268</v>
      </c>
      <c r="B1" s="17" t="s">
        <v>289</v>
      </c>
      <c r="C1" s="18"/>
      <c r="D1" s="18"/>
      <c r="E1" s="18"/>
      <c r="F1" s="18"/>
      <c r="G1" s="18"/>
    </row>
    <row r="2" s="12" customFormat="1" ht="30" customHeight="1" spans="1:7">
      <c r="A2" s="19" t="s">
        <v>1959</v>
      </c>
      <c r="B2" s="19"/>
      <c r="C2" s="19"/>
      <c r="D2" s="19"/>
      <c r="E2" s="19"/>
      <c r="F2" s="19"/>
      <c r="G2" s="19"/>
    </row>
    <row r="3" ht="15" customHeight="1" spans="1:7">
      <c r="A3" s="20" t="str">
        <f>CONCATENATE(封面!D9,封面!F9,封面!G9,封面!H9,封面!I9,封面!J9,封面!K9)</f>
        <v>评估基准日：2024年9月30日</v>
      </c>
      <c r="B3" s="20"/>
      <c r="C3" s="20"/>
      <c r="D3" s="20"/>
      <c r="E3" s="38"/>
      <c r="F3" s="38"/>
      <c r="G3" s="38"/>
    </row>
    <row r="4" ht="15" customHeight="1" spans="1:11">
      <c r="A4" s="20"/>
      <c r="B4" s="20"/>
      <c r="C4" s="20"/>
      <c r="D4" s="20"/>
      <c r="E4" s="38"/>
      <c r="F4" s="38"/>
      <c r="G4" s="39" t="s">
        <v>1960</v>
      </c>
      <c r="K4" s="40"/>
    </row>
    <row r="5" ht="15" customHeight="1" spans="1:7">
      <c r="A5" s="21" t="str">
        <f>封面!D7&amp;封面!F7</f>
        <v>被评估单位：杭州宏逸柳溪旅游发展有限公司</v>
      </c>
      <c r="G5" s="40" t="s">
        <v>292</v>
      </c>
    </row>
    <row r="6" s="13" customFormat="1" ht="15" customHeight="1" spans="1:7">
      <c r="A6" s="63" t="s">
        <v>272</v>
      </c>
      <c r="B6" s="63" t="s">
        <v>273</v>
      </c>
      <c r="C6" s="64" t="s">
        <v>274</v>
      </c>
      <c r="D6" s="63" t="s">
        <v>275</v>
      </c>
      <c r="E6" s="63" t="s">
        <v>276</v>
      </c>
      <c r="F6" s="63" t="s">
        <v>390</v>
      </c>
      <c r="G6" s="63" t="s">
        <v>315</v>
      </c>
    </row>
    <row r="7" ht="15" customHeight="1" spans="1:7">
      <c r="A7" s="66" t="s">
        <v>1961</v>
      </c>
      <c r="B7" s="41" t="s">
        <v>62</v>
      </c>
      <c r="C7" s="28">
        <f>其他应付款!E31</f>
        <v>0</v>
      </c>
      <c r="D7" s="29">
        <f>其他应付款!F31</f>
        <v>0</v>
      </c>
      <c r="E7" s="29">
        <f>其他应付款!G31</f>
        <v>0</v>
      </c>
      <c r="F7" s="67" t="str">
        <f>IF(OR(AND(D7=0,E7=0),E7=0),"",E7-D7)</f>
        <v/>
      </c>
      <c r="G7" s="67" t="str">
        <f>IF(ISERROR(F7/D7),"",F7/ABS(D7)*100)</f>
        <v/>
      </c>
    </row>
    <row r="8" ht="15" customHeight="1" spans="1:7">
      <c r="A8" s="66" t="s">
        <v>1962</v>
      </c>
      <c r="B8" s="41" t="s">
        <v>1963</v>
      </c>
      <c r="C8" s="28">
        <f>'其他应付-利息'!G31</f>
        <v>0</v>
      </c>
      <c r="D8" s="29">
        <f>'其他应付-利息'!H31</f>
        <v>0</v>
      </c>
      <c r="E8" s="29">
        <f>'其他应付-利息'!I31</f>
        <v>0</v>
      </c>
      <c r="F8" s="29" t="str">
        <f t="shared" ref="F8:F31" si="0">IF(OR(AND(D8=0,E8=0),E8=0),"",E8-D8)</f>
        <v/>
      </c>
      <c r="G8" s="29" t="str">
        <f t="shared" ref="G8:G31" si="1">IF(ISERROR(F8/D8),"",F8/ABS(D8)*100)</f>
        <v/>
      </c>
    </row>
    <row r="9" ht="15" customHeight="1" spans="1:7">
      <c r="A9" s="66" t="s">
        <v>1964</v>
      </c>
      <c r="B9" s="41" t="s">
        <v>1965</v>
      </c>
      <c r="C9" s="28">
        <f>'其他应付-股利'!E31</f>
        <v>0</v>
      </c>
      <c r="D9" s="29">
        <f>'其他应付-股利'!F31</f>
        <v>0</v>
      </c>
      <c r="E9" s="29">
        <f>'其他应付-股利'!G31</f>
        <v>0</v>
      </c>
      <c r="F9" s="29" t="str">
        <f t="shared" si="0"/>
        <v/>
      </c>
      <c r="G9" s="29" t="str">
        <f t="shared" si="1"/>
        <v/>
      </c>
    </row>
    <row r="10" ht="15" customHeight="1" spans="1:7">
      <c r="A10" s="66"/>
      <c r="B10" s="81"/>
      <c r="C10" s="28"/>
      <c r="D10" s="29"/>
      <c r="E10" s="29"/>
      <c r="F10" s="29"/>
      <c r="G10" s="29"/>
    </row>
    <row r="11" ht="15" customHeight="1" spans="1:7">
      <c r="A11" s="66"/>
      <c r="B11" s="81"/>
      <c r="C11" s="28"/>
      <c r="D11" s="29"/>
      <c r="E11" s="29"/>
      <c r="F11" s="29"/>
      <c r="G11" s="29"/>
    </row>
    <row r="12" ht="15" customHeight="1" spans="1:7">
      <c r="A12" s="66"/>
      <c r="B12" s="81"/>
      <c r="C12" s="28"/>
      <c r="D12" s="29"/>
      <c r="E12" s="29"/>
      <c r="F12" s="29"/>
      <c r="G12" s="29"/>
    </row>
    <row r="13" ht="15" customHeight="1" spans="1:7">
      <c r="A13" s="66"/>
      <c r="B13" s="81"/>
      <c r="C13" s="28"/>
      <c r="D13" s="29"/>
      <c r="E13" s="29"/>
      <c r="F13" s="29"/>
      <c r="G13" s="29"/>
    </row>
    <row r="14" ht="15" customHeight="1" spans="1:7">
      <c r="A14" s="66"/>
      <c r="B14" s="81"/>
      <c r="C14" s="28"/>
      <c r="D14" s="29"/>
      <c r="E14" s="29"/>
      <c r="F14" s="29"/>
      <c r="G14" s="29"/>
    </row>
    <row r="15" ht="15" customHeight="1" spans="1:7">
      <c r="A15" s="66"/>
      <c r="B15" s="81"/>
      <c r="C15" s="28"/>
      <c r="D15" s="29"/>
      <c r="E15" s="29"/>
      <c r="F15" s="29"/>
      <c r="G15" s="29"/>
    </row>
    <row r="16" ht="15" customHeight="1" spans="1:7">
      <c r="A16" s="66"/>
      <c r="B16" s="81"/>
      <c r="C16" s="28"/>
      <c r="D16" s="29"/>
      <c r="E16" s="29"/>
      <c r="F16" s="29"/>
      <c r="G16" s="29"/>
    </row>
    <row r="17" ht="15" customHeight="1" spans="1:7">
      <c r="A17" s="66"/>
      <c r="B17" s="81"/>
      <c r="C17" s="28"/>
      <c r="D17" s="29"/>
      <c r="E17" s="29"/>
      <c r="F17" s="29"/>
      <c r="G17" s="29"/>
    </row>
    <row r="18" ht="15" customHeight="1" spans="1:7">
      <c r="A18" s="66"/>
      <c r="B18" s="81"/>
      <c r="C18" s="28"/>
      <c r="D18" s="29"/>
      <c r="E18" s="29"/>
      <c r="F18" s="29"/>
      <c r="G18" s="29"/>
    </row>
    <row r="19" ht="15" customHeight="1" spans="1:7">
      <c r="A19" s="66"/>
      <c r="B19" s="81"/>
      <c r="C19" s="28"/>
      <c r="D19" s="29"/>
      <c r="E19" s="29"/>
      <c r="F19" s="29"/>
      <c r="G19" s="29"/>
    </row>
    <row r="20" ht="15" customHeight="1" spans="1:7">
      <c r="A20" s="66"/>
      <c r="B20" s="81"/>
      <c r="C20" s="28"/>
      <c r="D20" s="29"/>
      <c r="E20" s="29"/>
      <c r="F20" s="29"/>
      <c r="G20" s="29"/>
    </row>
    <row r="21" ht="15" customHeight="1" spans="1:7">
      <c r="A21" s="66"/>
      <c r="B21" s="81"/>
      <c r="C21" s="28"/>
      <c r="D21" s="29"/>
      <c r="E21" s="29"/>
      <c r="F21" s="29"/>
      <c r="G21" s="29"/>
    </row>
    <row r="22" ht="15" customHeight="1" spans="1:7">
      <c r="A22" s="66"/>
      <c r="B22" s="81"/>
      <c r="C22" s="28"/>
      <c r="D22" s="29"/>
      <c r="E22" s="29"/>
      <c r="F22" s="29"/>
      <c r="G22" s="29"/>
    </row>
    <row r="23" ht="15" customHeight="1" spans="1:7">
      <c r="A23" s="66"/>
      <c r="B23" s="81"/>
      <c r="C23" s="28"/>
      <c r="D23" s="29"/>
      <c r="E23" s="29"/>
      <c r="F23" s="29"/>
      <c r="G23" s="29"/>
    </row>
    <row r="24" ht="15" customHeight="1" spans="1:7">
      <c r="A24" s="66"/>
      <c r="B24" s="81"/>
      <c r="C24" s="28"/>
      <c r="D24" s="29"/>
      <c r="E24" s="29"/>
      <c r="F24" s="29"/>
      <c r="G24" s="29"/>
    </row>
    <row r="25" ht="15" customHeight="1" spans="1:7">
      <c r="A25" s="66"/>
      <c r="B25" s="81"/>
      <c r="C25" s="28"/>
      <c r="D25" s="29"/>
      <c r="E25" s="29"/>
      <c r="F25" s="29"/>
      <c r="G25" s="29"/>
    </row>
    <row r="26" ht="15" customHeight="1" spans="1:7">
      <c r="A26" s="66"/>
      <c r="B26" s="81"/>
      <c r="C26" s="28"/>
      <c r="D26" s="29"/>
      <c r="E26" s="29"/>
      <c r="F26" s="29"/>
      <c r="G26" s="29"/>
    </row>
    <row r="27" ht="15" customHeight="1" spans="1:7">
      <c r="A27" s="66"/>
      <c r="B27" s="82"/>
      <c r="C27" s="28"/>
      <c r="D27" s="29"/>
      <c r="E27" s="29"/>
      <c r="F27" s="29"/>
      <c r="G27" s="29"/>
    </row>
    <row r="28" ht="15" customHeight="1" spans="1:7">
      <c r="A28" s="66"/>
      <c r="B28" s="81"/>
      <c r="C28" s="28"/>
      <c r="D28" s="29"/>
      <c r="E28" s="29"/>
      <c r="F28" s="29"/>
      <c r="G28" s="29"/>
    </row>
    <row r="29" ht="15" customHeight="1" spans="1:7">
      <c r="A29" s="66"/>
      <c r="B29" s="82"/>
      <c r="C29" s="28"/>
      <c r="D29" s="29"/>
      <c r="E29" s="29"/>
      <c r="F29" s="29"/>
      <c r="G29" s="29"/>
    </row>
    <row r="30" ht="15" customHeight="1" spans="1:7">
      <c r="A30" s="66"/>
      <c r="B30" s="82"/>
      <c r="C30" s="28"/>
      <c r="D30" s="29"/>
      <c r="E30" s="29"/>
      <c r="F30" s="29"/>
      <c r="G30" s="29"/>
    </row>
    <row r="31" s="14" customFormat="1" ht="15" customHeight="1" spans="1:7">
      <c r="A31" s="63" t="s">
        <v>1908</v>
      </c>
      <c r="B31" s="83" t="s">
        <v>1966</v>
      </c>
      <c r="C31" s="37">
        <f>SUM(C7:C30)</f>
        <v>0</v>
      </c>
      <c r="D31" s="37">
        <f>SUM(D7:D30)</f>
        <v>0</v>
      </c>
      <c r="E31" s="37">
        <f>SUM(E7:E30)</f>
        <v>0</v>
      </c>
      <c r="F31" s="37" t="str">
        <f t="shared" si="0"/>
        <v/>
      </c>
      <c r="G31" s="37" t="str">
        <f t="shared" si="1"/>
        <v/>
      </c>
    </row>
    <row r="32" ht="15" customHeight="1" spans="1:7">
      <c r="A32" s="15" t="str">
        <f>CONCATENATE(封面!$D$11,封面!$G$11)</f>
        <v>被评估单位填表人：何焕苗</v>
      </c>
      <c r="E32" s="15" t="str">
        <f>"评估人员："&amp;封面!$G$20</f>
        <v>评估人员：徐文东</v>
      </c>
      <c r="G32" s="71" t="s">
        <v>287</v>
      </c>
    </row>
    <row r="33" ht="15" customHeight="1" spans="1:1">
      <c r="A33" s="15" t="str">
        <f>CONCATENATE(封面!$D$13,封面!$F$13,封面!$G$13,封面!$H$13,封面!$I$13,封面!$J$13,封面!$K$13)</f>
        <v>填表日期：2024年9月30日</v>
      </c>
    </row>
  </sheetData>
  <mergeCells count="2">
    <mergeCell ref="A2:G2"/>
    <mergeCell ref="A3:G3"/>
  </mergeCells>
  <hyperlinks>
    <hyperlink ref="A1" location="索引目录!C25" display="返回索引页"/>
    <hyperlink ref="B1" location="非流动资产评估汇总!B25" display="返回"/>
    <hyperlink ref="B7" location="其他应付款!B1" display="其他应付款"/>
    <hyperlink ref="B8" location="'其他应付-利息'!A1" display="其他应付-利息"/>
    <hyperlink ref="B9" location="'其他应付-股利'!A1" display="其他应付-股利"/>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80"/>
  <dimension ref="A1:I31"/>
  <sheetViews>
    <sheetView zoomScale="90" zoomScaleNormal="90" zoomScaleSheetLayoutView="90" workbookViewId="0">
      <pane ySplit="6" topLeftCell="A7" activePane="bottomLeft" state="frozen"/>
      <selection/>
      <selection pane="bottomLeft" activeCell="B9" sqref="B9"/>
    </sheetView>
  </sheetViews>
  <sheetFormatPr defaultColWidth="9" defaultRowHeight="15.75" customHeight="1"/>
  <cols>
    <col min="1" max="1" width="7.625" style="15" customWidth="1"/>
    <col min="2" max="2" width="30.125" style="15" customWidth="1"/>
    <col min="3" max="3" width="11.625" style="15" customWidth="1"/>
    <col min="4" max="4" width="17.25" style="15" customWidth="1"/>
    <col min="5" max="5" width="16.5" style="15" hidden="1" customWidth="1" outlineLevel="1"/>
    <col min="6" max="6" width="20.625" style="15" customWidth="1" collapsed="1"/>
    <col min="7" max="7" width="20.625" style="15" customWidth="1"/>
    <col min="8" max="8" width="12" style="15" customWidth="1"/>
    <col min="9" max="9" width="11.25" style="15" customWidth="1"/>
    <col min="10" max="16384" width="9" style="15"/>
  </cols>
  <sheetData>
    <row r="1" s="11" customFormat="1" ht="11.25" spans="1:9">
      <c r="A1" s="79" t="s">
        <v>288</v>
      </c>
      <c r="B1" s="16" t="s">
        <v>269</v>
      </c>
      <c r="C1" s="18"/>
      <c r="D1" s="18"/>
      <c r="E1" s="18"/>
      <c r="F1" s="18"/>
      <c r="G1" s="18"/>
      <c r="H1" s="18"/>
      <c r="I1" s="18"/>
    </row>
    <row r="2" s="12" customFormat="1" ht="30" customHeight="1" spans="1:9">
      <c r="A2" s="19" t="s">
        <v>1967</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1968</v>
      </c>
    </row>
    <row r="5" ht="15" customHeight="1" spans="1:9">
      <c r="A5" s="21" t="str">
        <f>封面!D7&amp;封面!F7</f>
        <v>被评估单位：杭州宏逸柳溪旅游发展有限公司</v>
      </c>
      <c r="I5" s="40" t="s">
        <v>292</v>
      </c>
    </row>
    <row r="6" s="13" customFormat="1" ht="25.5" customHeight="1" spans="1:9">
      <c r="A6" s="22" t="s">
        <v>293</v>
      </c>
      <c r="B6" s="22" t="s">
        <v>358</v>
      </c>
      <c r="C6" s="22" t="s">
        <v>372</v>
      </c>
      <c r="D6" s="22" t="s">
        <v>371</v>
      </c>
      <c r="E6" s="23" t="s">
        <v>298</v>
      </c>
      <c r="F6" s="24" t="s">
        <v>299</v>
      </c>
      <c r="G6" s="22" t="s">
        <v>300</v>
      </c>
      <c r="H6" s="22" t="s">
        <v>302</v>
      </c>
      <c r="I6" s="22" t="s">
        <v>303</v>
      </c>
    </row>
    <row r="7" ht="15" customHeight="1" spans="1:9">
      <c r="A7" s="25"/>
      <c r="B7" s="26"/>
      <c r="C7" s="27"/>
      <c r="D7" s="26"/>
      <c r="E7" s="28"/>
      <c r="F7" s="29"/>
      <c r="G7" s="29"/>
      <c r="H7" s="29" t="str">
        <f>IF(OR(F7=0,G7=0),"",(G7-F7)/ABS(F7)*100)</f>
        <v/>
      </c>
      <c r="I7" s="41"/>
    </row>
    <row r="8" ht="15" customHeight="1" spans="1:9">
      <c r="A8" s="25"/>
      <c r="B8" s="26"/>
      <c r="C8" s="27"/>
      <c r="D8" s="26"/>
      <c r="E8" s="28"/>
      <c r="F8" s="29"/>
      <c r="G8" s="29"/>
      <c r="H8" s="29" t="str">
        <f t="shared" ref="H8:H31" si="0">IF(OR(F8=0,G8=0),"",(G8-F8)/ABS(F8)*100)</f>
        <v/>
      </c>
      <c r="I8" s="41"/>
    </row>
    <row r="9" ht="15" customHeight="1" spans="1:9">
      <c r="A9" s="25"/>
      <c r="B9" s="26"/>
      <c r="C9" s="27"/>
      <c r="D9" s="26"/>
      <c r="E9" s="28"/>
      <c r="F9" s="29"/>
      <c r="G9" s="29"/>
      <c r="H9" s="29" t="str">
        <f t="shared" si="0"/>
        <v/>
      </c>
      <c r="I9" s="41"/>
    </row>
    <row r="10" ht="15" customHeight="1" spans="1:9">
      <c r="A10" s="25"/>
      <c r="B10" s="26"/>
      <c r="C10" s="27"/>
      <c r="D10" s="26"/>
      <c r="E10" s="28"/>
      <c r="F10" s="31"/>
      <c r="G10" s="29"/>
      <c r="H10" s="29" t="str">
        <f t="shared" si="0"/>
        <v/>
      </c>
      <c r="I10" s="41"/>
    </row>
    <row r="11" ht="15" customHeight="1" spans="1:9">
      <c r="A11" s="25"/>
      <c r="B11" s="26"/>
      <c r="C11" s="27"/>
      <c r="D11" s="26"/>
      <c r="E11" s="28"/>
      <c r="F11" s="31"/>
      <c r="G11" s="29"/>
      <c r="H11" s="29" t="str">
        <f t="shared" si="0"/>
        <v/>
      </c>
      <c r="I11" s="41"/>
    </row>
    <row r="12" ht="15" customHeight="1" spans="1:9">
      <c r="A12" s="25"/>
      <c r="B12" s="26"/>
      <c r="C12" s="27"/>
      <c r="D12" s="26"/>
      <c r="E12" s="28"/>
      <c r="F12" s="31"/>
      <c r="G12" s="29"/>
      <c r="H12" s="29" t="str">
        <f t="shared" si="0"/>
        <v/>
      </c>
      <c r="I12" s="41"/>
    </row>
    <row r="13" ht="15" customHeight="1" spans="1:9">
      <c r="A13" s="25"/>
      <c r="B13" s="26"/>
      <c r="C13" s="27"/>
      <c r="D13" s="26"/>
      <c r="E13" s="28"/>
      <c r="F13" s="31"/>
      <c r="G13" s="29"/>
      <c r="H13" s="29" t="str">
        <f t="shared" si="0"/>
        <v/>
      </c>
      <c r="I13" s="41"/>
    </row>
    <row r="14" ht="15" customHeight="1" spans="1:9">
      <c r="A14" s="25"/>
      <c r="B14" s="26"/>
      <c r="C14" s="27"/>
      <c r="D14" s="26"/>
      <c r="E14" s="28"/>
      <c r="F14" s="31"/>
      <c r="G14" s="29"/>
      <c r="H14" s="29" t="str">
        <f t="shared" si="0"/>
        <v/>
      </c>
      <c r="I14" s="41"/>
    </row>
    <row r="15" ht="15" customHeight="1" spans="1:9">
      <c r="A15" s="25"/>
      <c r="B15" s="26"/>
      <c r="C15" s="27"/>
      <c r="D15" s="26"/>
      <c r="E15" s="28"/>
      <c r="F15" s="31"/>
      <c r="G15" s="29"/>
      <c r="H15" s="29" t="str">
        <f t="shared" si="0"/>
        <v/>
      </c>
      <c r="I15" s="41"/>
    </row>
    <row r="16" ht="15" customHeight="1" spans="1:9">
      <c r="A16" s="25"/>
      <c r="B16" s="26"/>
      <c r="C16" s="27"/>
      <c r="D16" s="26"/>
      <c r="E16" s="28"/>
      <c r="F16" s="31"/>
      <c r="G16" s="29"/>
      <c r="H16" s="29" t="str">
        <f t="shared" si="0"/>
        <v/>
      </c>
      <c r="I16" s="41"/>
    </row>
    <row r="17" ht="15" customHeight="1" spans="1:9">
      <c r="A17" s="25"/>
      <c r="B17" s="26"/>
      <c r="C17" s="27"/>
      <c r="D17" s="26"/>
      <c r="E17" s="28"/>
      <c r="F17" s="31"/>
      <c r="G17" s="29"/>
      <c r="H17" s="29" t="str">
        <f t="shared" si="0"/>
        <v/>
      </c>
      <c r="I17" s="41"/>
    </row>
    <row r="18" ht="15" customHeight="1" spans="1:9">
      <c r="A18" s="25"/>
      <c r="B18" s="26"/>
      <c r="C18" s="27"/>
      <c r="D18" s="26"/>
      <c r="E18" s="28"/>
      <c r="F18" s="31"/>
      <c r="G18" s="29"/>
      <c r="H18" s="29" t="str">
        <f t="shared" si="0"/>
        <v/>
      </c>
      <c r="I18" s="41"/>
    </row>
    <row r="19" ht="15" customHeight="1" spans="1:9">
      <c r="A19" s="25"/>
      <c r="B19" s="26"/>
      <c r="C19" s="27"/>
      <c r="D19" s="26"/>
      <c r="E19" s="28"/>
      <c r="F19" s="31"/>
      <c r="G19" s="29"/>
      <c r="H19" s="29" t="str">
        <f t="shared" si="0"/>
        <v/>
      </c>
      <c r="I19" s="41"/>
    </row>
    <row r="20" ht="15" customHeight="1" spans="1:9">
      <c r="A20" s="25"/>
      <c r="B20" s="26"/>
      <c r="C20" s="27"/>
      <c r="D20" s="26"/>
      <c r="E20" s="28"/>
      <c r="F20" s="31"/>
      <c r="G20" s="29"/>
      <c r="H20" s="29" t="str">
        <f t="shared" si="0"/>
        <v/>
      </c>
      <c r="I20" s="41"/>
    </row>
    <row r="21" ht="15" customHeight="1" spans="1:9">
      <c r="A21" s="25"/>
      <c r="B21" s="26"/>
      <c r="C21" s="27"/>
      <c r="D21" s="26"/>
      <c r="E21" s="28"/>
      <c r="F21" s="31"/>
      <c r="G21" s="29"/>
      <c r="H21" s="29" t="str">
        <f t="shared" si="0"/>
        <v/>
      </c>
      <c r="I21" s="41"/>
    </row>
    <row r="22" ht="15" customHeight="1" spans="1:9">
      <c r="A22" s="25"/>
      <c r="B22" s="26"/>
      <c r="C22" s="27"/>
      <c r="D22" s="26"/>
      <c r="E22" s="28"/>
      <c r="F22" s="31"/>
      <c r="G22" s="29"/>
      <c r="H22" s="29" t="str">
        <f t="shared" si="0"/>
        <v/>
      </c>
      <c r="I22" s="41"/>
    </row>
    <row r="23" ht="15" customHeight="1" spans="1:9">
      <c r="A23" s="25"/>
      <c r="B23" s="26"/>
      <c r="C23" s="27"/>
      <c r="D23" s="26"/>
      <c r="E23" s="28"/>
      <c r="F23" s="31"/>
      <c r="G23" s="29"/>
      <c r="H23" s="29" t="str">
        <f t="shared" si="0"/>
        <v/>
      </c>
      <c r="I23" s="41"/>
    </row>
    <row r="24" ht="15" customHeight="1" spans="1:9">
      <c r="A24" s="25"/>
      <c r="B24" s="26"/>
      <c r="C24" s="27"/>
      <c r="D24" s="26"/>
      <c r="E24" s="28"/>
      <c r="F24" s="31"/>
      <c r="G24" s="29"/>
      <c r="H24" s="29" t="str">
        <f t="shared" si="0"/>
        <v/>
      </c>
      <c r="I24" s="41"/>
    </row>
    <row r="25" ht="15" customHeight="1" spans="1:9">
      <c r="A25" s="25"/>
      <c r="B25" s="26"/>
      <c r="C25" s="27"/>
      <c r="D25" s="26"/>
      <c r="E25" s="28"/>
      <c r="F25" s="31"/>
      <c r="G25" s="29"/>
      <c r="H25" s="29" t="str">
        <f t="shared" si="0"/>
        <v/>
      </c>
      <c r="I25" s="41"/>
    </row>
    <row r="26" ht="15" customHeight="1" spans="1:9">
      <c r="A26" s="25"/>
      <c r="B26" s="26"/>
      <c r="C26" s="27"/>
      <c r="D26" s="26"/>
      <c r="E26" s="28"/>
      <c r="F26" s="31"/>
      <c r="G26" s="29"/>
      <c r="H26" s="29" t="str">
        <f t="shared" si="0"/>
        <v/>
      </c>
      <c r="I26" s="41"/>
    </row>
    <row r="27" ht="15" customHeight="1" spans="1:9">
      <c r="A27" s="25"/>
      <c r="B27" s="26"/>
      <c r="C27" s="27"/>
      <c r="D27" s="26"/>
      <c r="E27" s="28"/>
      <c r="F27" s="31"/>
      <c r="G27" s="29"/>
      <c r="H27" s="29" t="str">
        <f t="shared" si="0"/>
        <v/>
      </c>
      <c r="I27" s="41"/>
    </row>
    <row r="28" ht="15" customHeight="1" spans="1:9">
      <c r="A28" s="25"/>
      <c r="B28" s="26"/>
      <c r="C28" s="27"/>
      <c r="D28" s="26"/>
      <c r="E28" s="28"/>
      <c r="F28" s="31"/>
      <c r="G28" s="29"/>
      <c r="H28" s="29" t="str">
        <f t="shared" si="0"/>
        <v/>
      </c>
      <c r="I28" s="41"/>
    </row>
    <row r="29" ht="15" customHeight="1" spans="1:9">
      <c r="A29" s="25"/>
      <c r="B29" s="26"/>
      <c r="C29" s="27"/>
      <c r="D29" s="26"/>
      <c r="E29" s="28"/>
      <c r="F29" s="31"/>
      <c r="G29" s="29"/>
      <c r="H29" s="29" t="str">
        <f t="shared" si="0"/>
        <v/>
      </c>
      <c r="I29" s="41"/>
    </row>
    <row r="30" ht="15" customHeight="1" spans="1:9">
      <c r="A30" s="25"/>
      <c r="B30" s="26"/>
      <c r="C30" s="27"/>
      <c r="D30" s="26"/>
      <c r="E30" s="28"/>
      <c r="F30" s="31"/>
      <c r="G30" s="29"/>
      <c r="H30" s="29" t="str">
        <f t="shared" si="0"/>
        <v/>
      </c>
      <c r="I30" s="41"/>
    </row>
    <row r="31" s="14" customFormat="1" ht="15" customHeight="1" spans="1:9">
      <c r="A31" s="32" t="s">
        <v>1923</v>
      </c>
      <c r="B31" s="33"/>
      <c r="C31" s="34"/>
      <c r="D31" s="22"/>
      <c r="E31" s="35">
        <f>SUM(E7:E30)</f>
        <v>0</v>
      </c>
      <c r="F31" s="36">
        <f>SUM(F7:F30)</f>
        <v>0</v>
      </c>
      <c r="G31" s="37">
        <f>SUM(G7:G30)</f>
        <v>0</v>
      </c>
      <c r="H31" s="29" t="str">
        <f t="shared" si="0"/>
        <v/>
      </c>
      <c r="I31" s="42"/>
    </row>
  </sheetData>
  <mergeCells count="3">
    <mergeCell ref="A2:I2"/>
    <mergeCell ref="A3:I3"/>
    <mergeCell ref="A31:B31"/>
  </mergeCells>
  <hyperlinks>
    <hyperlink ref="A1" location="索引目录!I15" display="返回索引页"/>
    <hyperlink ref="B1" location="流动负债汇总!B15"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dimension ref="A1:K31"/>
  <sheetViews>
    <sheetView zoomScale="90" zoomScaleNormal="90" zoomScaleSheetLayoutView="90" workbookViewId="0">
      <pane ySplit="6" topLeftCell="A7" activePane="bottomLeft" state="frozen"/>
      <selection/>
      <selection pane="bottomLeft" activeCell="B9" sqref="B9"/>
    </sheetView>
  </sheetViews>
  <sheetFormatPr defaultColWidth="9" defaultRowHeight="15.75" customHeight="1"/>
  <cols>
    <col min="1" max="1" width="7.625" style="15" customWidth="1"/>
    <col min="2" max="2" width="25.75" style="15" customWidth="1"/>
    <col min="3" max="3" width="9.75" style="15" customWidth="1"/>
    <col min="4" max="4" width="12.75" style="15" customWidth="1"/>
    <col min="5" max="5" width="12.25" style="15" customWidth="1"/>
    <col min="6" max="6" width="8.5" style="15" customWidth="1"/>
    <col min="7" max="7" width="13.75" style="15" hidden="1" customWidth="1" outlineLevel="1"/>
    <col min="8" max="8" width="16.625" style="15" customWidth="1" collapsed="1"/>
    <col min="9" max="9" width="16.625" style="15" customWidth="1"/>
    <col min="10" max="10" width="11.625" style="15" customWidth="1"/>
    <col min="11" max="11" width="10.25" style="15" customWidth="1"/>
    <col min="12" max="16384" width="9" style="15"/>
  </cols>
  <sheetData>
    <row r="1" s="11" customFormat="1" ht="11.25" spans="1:11">
      <c r="A1" s="79" t="s">
        <v>288</v>
      </c>
      <c r="B1" s="16" t="s">
        <v>269</v>
      </c>
      <c r="C1" s="18"/>
      <c r="D1" s="18"/>
      <c r="E1" s="18"/>
      <c r="F1" s="18"/>
      <c r="G1" s="18"/>
      <c r="H1" s="18"/>
      <c r="I1" s="18"/>
      <c r="J1" s="18"/>
      <c r="K1" s="18"/>
    </row>
    <row r="2" s="12" customFormat="1" ht="30" customHeight="1" spans="1:11">
      <c r="A2" s="19" t="s">
        <v>1969</v>
      </c>
      <c r="B2" s="19"/>
      <c r="C2" s="19"/>
      <c r="D2" s="19"/>
      <c r="E2" s="19"/>
      <c r="F2" s="19"/>
      <c r="G2" s="19"/>
      <c r="H2" s="19"/>
      <c r="I2" s="19"/>
      <c r="J2" s="19"/>
      <c r="K2" s="19"/>
    </row>
    <row r="3" ht="15" customHeight="1" spans="1:11">
      <c r="A3" s="20" t="str">
        <f>CONCATENATE(封面!D9,封面!F9,封面!G9,封面!H9,封面!I9,封面!J9,封面!K9)</f>
        <v>评估基准日：2024年9月30日</v>
      </c>
      <c r="B3" s="20"/>
      <c r="C3" s="20"/>
      <c r="D3" s="20"/>
      <c r="E3" s="20"/>
      <c r="F3" s="20"/>
      <c r="G3" s="20"/>
      <c r="H3" s="20"/>
      <c r="I3" s="38"/>
      <c r="J3" s="38"/>
      <c r="K3" s="38"/>
    </row>
    <row r="4" ht="15" customHeight="1" spans="1:11">
      <c r="A4" s="20"/>
      <c r="B4" s="20"/>
      <c r="C4" s="20"/>
      <c r="D4" s="20"/>
      <c r="E4" s="20"/>
      <c r="F4" s="20"/>
      <c r="G4" s="20"/>
      <c r="H4" s="20"/>
      <c r="I4" s="38"/>
      <c r="J4" s="38"/>
      <c r="K4" s="39" t="s">
        <v>1970</v>
      </c>
    </row>
    <row r="5" ht="15" customHeight="1" spans="1:11">
      <c r="A5" s="21" t="str">
        <f>封面!D7&amp;封面!F7</f>
        <v>被评估单位：杭州宏逸柳溪旅游发展有限公司</v>
      </c>
      <c r="K5" s="40" t="s">
        <v>292</v>
      </c>
    </row>
    <row r="6" s="13" customFormat="1" ht="25.15" customHeight="1" spans="1:11">
      <c r="A6" s="22" t="s">
        <v>293</v>
      </c>
      <c r="B6" s="22" t="s">
        <v>358</v>
      </c>
      <c r="C6" s="22" t="s">
        <v>372</v>
      </c>
      <c r="D6" s="22" t="s">
        <v>411</v>
      </c>
      <c r="E6" s="22" t="s">
        <v>412</v>
      </c>
      <c r="F6" s="22" t="s">
        <v>413</v>
      </c>
      <c r="G6" s="23" t="s">
        <v>298</v>
      </c>
      <c r="H6" s="33" t="s">
        <v>299</v>
      </c>
      <c r="I6" s="22" t="s">
        <v>300</v>
      </c>
      <c r="J6" s="22" t="s">
        <v>302</v>
      </c>
      <c r="K6" s="22" t="s">
        <v>303</v>
      </c>
    </row>
    <row r="7" ht="15" customHeight="1" spans="1:11">
      <c r="A7" s="25"/>
      <c r="B7" s="26"/>
      <c r="C7" s="27"/>
      <c r="D7" s="29"/>
      <c r="E7" s="25"/>
      <c r="F7" s="25"/>
      <c r="G7" s="28"/>
      <c r="H7" s="31"/>
      <c r="I7" s="29"/>
      <c r="J7" s="29" t="str">
        <f>IF(OR(H7=0,I7=0),"",(I7-H7)/ABS(H7)*100)</f>
        <v/>
      </c>
      <c r="K7" s="41"/>
    </row>
    <row r="8" ht="15" customHeight="1" spans="1:11">
      <c r="A8" s="25"/>
      <c r="B8" s="26"/>
      <c r="C8" s="27"/>
      <c r="D8" s="29"/>
      <c r="E8" s="25"/>
      <c r="F8" s="25"/>
      <c r="G8" s="28"/>
      <c r="H8" s="31"/>
      <c r="I8" s="29"/>
      <c r="J8" s="29" t="str">
        <f t="shared" ref="J8:J31" si="0">IF(OR(H8=0,I8=0),"",(I8-H8)/ABS(H8)*100)</f>
        <v/>
      </c>
      <c r="K8" s="41"/>
    </row>
    <row r="9" ht="15" customHeight="1" spans="1:11">
      <c r="A9" s="25"/>
      <c r="B9" s="26"/>
      <c r="C9" s="27"/>
      <c r="D9" s="29"/>
      <c r="E9" s="25"/>
      <c r="F9" s="25"/>
      <c r="G9" s="28"/>
      <c r="H9" s="31"/>
      <c r="I9" s="29"/>
      <c r="J9" s="29" t="str">
        <f t="shared" si="0"/>
        <v/>
      </c>
      <c r="K9" s="41"/>
    </row>
    <row r="10" ht="15" customHeight="1" spans="1:11">
      <c r="A10" s="25"/>
      <c r="B10" s="26"/>
      <c r="C10" s="27"/>
      <c r="D10" s="29"/>
      <c r="E10" s="25"/>
      <c r="F10" s="25"/>
      <c r="G10" s="28"/>
      <c r="H10" s="31"/>
      <c r="I10" s="29"/>
      <c r="J10" s="29" t="str">
        <f t="shared" si="0"/>
        <v/>
      </c>
      <c r="K10" s="41"/>
    </row>
    <row r="11" ht="15" customHeight="1" spans="1:11">
      <c r="A11" s="25"/>
      <c r="B11" s="26"/>
      <c r="C11" s="27"/>
      <c r="D11" s="29"/>
      <c r="E11" s="25"/>
      <c r="F11" s="25"/>
      <c r="G11" s="28"/>
      <c r="H11" s="31"/>
      <c r="I11" s="29"/>
      <c r="J11" s="29" t="str">
        <f t="shared" si="0"/>
        <v/>
      </c>
      <c r="K11" s="41"/>
    </row>
    <row r="12" ht="15" customHeight="1" spans="1:11">
      <c r="A12" s="25"/>
      <c r="B12" s="26"/>
      <c r="C12" s="27"/>
      <c r="D12" s="29"/>
      <c r="E12" s="25"/>
      <c r="F12" s="25"/>
      <c r="G12" s="28"/>
      <c r="H12" s="31"/>
      <c r="I12" s="29"/>
      <c r="J12" s="29" t="str">
        <f t="shared" si="0"/>
        <v/>
      </c>
      <c r="K12" s="41"/>
    </row>
    <row r="13" ht="15" customHeight="1" spans="1:11">
      <c r="A13" s="25"/>
      <c r="B13" s="26"/>
      <c r="C13" s="27"/>
      <c r="D13" s="29"/>
      <c r="E13" s="25"/>
      <c r="F13" s="25"/>
      <c r="G13" s="28"/>
      <c r="H13" s="31"/>
      <c r="I13" s="29"/>
      <c r="J13" s="29" t="str">
        <f t="shared" si="0"/>
        <v/>
      </c>
      <c r="K13" s="41"/>
    </row>
    <row r="14" ht="15" customHeight="1" spans="1:11">
      <c r="A14" s="25"/>
      <c r="B14" s="26"/>
      <c r="C14" s="27"/>
      <c r="D14" s="29"/>
      <c r="E14" s="25"/>
      <c r="F14" s="25"/>
      <c r="G14" s="28"/>
      <c r="H14" s="31"/>
      <c r="I14" s="29"/>
      <c r="J14" s="29" t="str">
        <f t="shared" si="0"/>
        <v/>
      </c>
      <c r="K14" s="41"/>
    </row>
    <row r="15" ht="15" customHeight="1" spans="1:11">
      <c r="A15" s="25"/>
      <c r="B15" s="26"/>
      <c r="C15" s="27"/>
      <c r="D15" s="29"/>
      <c r="E15" s="25"/>
      <c r="F15" s="25"/>
      <c r="G15" s="28"/>
      <c r="H15" s="31"/>
      <c r="I15" s="29"/>
      <c r="J15" s="29" t="str">
        <f t="shared" si="0"/>
        <v/>
      </c>
      <c r="K15" s="41"/>
    </row>
    <row r="16" ht="15" customHeight="1" spans="1:11">
      <c r="A16" s="25"/>
      <c r="B16" s="26"/>
      <c r="C16" s="27"/>
      <c r="D16" s="29"/>
      <c r="E16" s="25"/>
      <c r="F16" s="25"/>
      <c r="G16" s="28"/>
      <c r="H16" s="31"/>
      <c r="I16" s="29"/>
      <c r="J16" s="29" t="str">
        <f t="shared" si="0"/>
        <v/>
      </c>
      <c r="K16" s="41"/>
    </row>
    <row r="17" ht="15" customHeight="1" spans="1:11">
      <c r="A17" s="25"/>
      <c r="B17" s="26"/>
      <c r="C17" s="27"/>
      <c r="D17" s="29"/>
      <c r="E17" s="25"/>
      <c r="F17" s="25"/>
      <c r="G17" s="28"/>
      <c r="H17" s="31"/>
      <c r="I17" s="29"/>
      <c r="J17" s="29" t="str">
        <f t="shared" si="0"/>
        <v/>
      </c>
      <c r="K17" s="41"/>
    </row>
    <row r="18" ht="15" customHeight="1" spans="1:11">
      <c r="A18" s="25"/>
      <c r="B18" s="26"/>
      <c r="C18" s="27"/>
      <c r="D18" s="29"/>
      <c r="E18" s="25"/>
      <c r="F18" s="25"/>
      <c r="G18" s="28"/>
      <c r="H18" s="31"/>
      <c r="I18" s="29"/>
      <c r="J18" s="29" t="str">
        <f t="shared" si="0"/>
        <v/>
      </c>
      <c r="K18" s="41"/>
    </row>
    <row r="19" ht="15" customHeight="1" spans="1:11">
      <c r="A19" s="25"/>
      <c r="B19" s="26"/>
      <c r="C19" s="27"/>
      <c r="D19" s="29"/>
      <c r="E19" s="25"/>
      <c r="F19" s="25"/>
      <c r="G19" s="28"/>
      <c r="H19" s="31"/>
      <c r="I19" s="29"/>
      <c r="J19" s="29" t="str">
        <f t="shared" si="0"/>
        <v/>
      </c>
      <c r="K19" s="41"/>
    </row>
    <row r="20" ht="15" customHeight="1" spans="1:11">
      <c r="A20" s="25"/>
      <c r="B20" s="26"/>
      <c r="C20" s="27"/>
      <c r="D20" s="29"/>
      <c r="E20" s="25"/>
      <c r="F20" s="25"/>
      <c r="G20" s="28"/>
      <c r="H20" s="31"/>
      <c r="I20" s="29"/>
      <c r="J20" s="29" t="str">
        <f t="shared" si="0"/>
        <v/>
      </c>
      <c r="K20" s="41"/>
    </row>
    <row r="21" ht="15" customHeight="1" spans="1:11">
      <c r="A21" s="25"/>
      <c r="B21" s="26"/>
      <c r="C21" s="27"/>
      <c r="D21" s="29"/>
      <c r="E21" s="25"/>
      <c r="F21" s="25"/>
      <c r="G21" s="28"/>
      <c r="H21" s="31"/>
      <c r="I21" s="29"/>
      <c r="J21" s="29" t="str">
        <f t="shared" si="0"/>
        <v/>
      </c>
      <c r="K21" s="41"/>
    </row>
    <row r="22" ht="15" customHeight="1" spans="1:11">
      <c r="A22" s="25"/>
      <c r="B22" s="26"/>
      <c r="C22" s="27"/>
      <c r="D22" s="29"/>
      <c r="E22" s="25"/>
      <c r="F22" s="25"/>
      <c r="G22" s="28"/>
      <c r="H22" s="31"/>
      <c r="I22" s="29"/>
      <c r="J22" s="29" t="str">
        <f t="shared" si="0"/>
        <v/>
      </c>
      <c r="K22" s="41"/>
    </row>
    <row r="23" ht="15" customHeight="1" spans="1:11">
      <c r="A23" s="25"/>
      <c r="B23" s="26"/>
      <c r="C23" s="27"/>
      <c r="D23" s="29"/>
      <c r="E23" s="25"/>
      <c r="F23" s="25"/>
      <c r="G23" s="28"/>
      <c r="H23" s="31"/>
      <c r="I23" s="29"/>
      <c r="J23" s="29" t="str">
        <f t="shared" si="0"/>
        <v/>
      </c>
      <c r="K23" s="41"/>
    </row>
    <row r="24" ht="15" customHeight="1" spans="1:11">
      <c r="A24" s="25"/>
      <c r="B24" s="26"/>
      <c r="C24" s="27"/>
      <c r="D24" s="29"/>
      <c r="E24" s="25"/>
      <c r="F24" s="25"/>
      <c r="G24" s="28"/>
      <c r="H24" s="31"/>
      <c r="I24" s="29"/>
      <c r="J24" s="29" t="str">
        <f t="shared" si="0"/>
        <v/>
      </c>
      <c r="K24" s="41"/>
    </row>
    <row r="25" ht="15" customHeight="1" spans="1:11">
      <c r="A25" s="25"/>
      <c r="B25" s="26"/>
      <c r="C25" s="27"/>
      <c r="D25" s="29"/>
      <c r="E25" s="25"/>
      <c r="F25" s="25"/>
      <c r="G25" s="28"/>
      <c r="H25" s="31"/>
      <c r="I25" s="29"/>
      <c r="J25" s="29" t="str">
        <f t="shared" si="0"/>
        <v/>
      </c>
      <c r="K25" s="41"/>
    </row>
    <row r="26" ht="15" customHeight="1" spans="1:11">
      <c r="A26" s="25"/>
      <c r="B26" s="26"/>
      <c r="C26" s="27"/>
      <c r="D26" s="29"/>
      <c r="E26" s="25"/>
      <c r="F26" s="25"/>
      <c r="G26" s="28"/>
      <c r="H26" s="31"/>
      <c r="I26" s="29"/>
      <c r="J26" s="29" t="str">
        <f t="shared" si="0"/>
        <v/>
      </c>
      <c r="K26" s="41"/>
    </row>
    <row r="27" ht="15" customHeight="1" spans="1:11">
      <c r="A27" s="25"/>
      <c r="B27" s="26"/>
      <c r="C27" s="27"/>
      <c r="D27" s="29"/>
      <c r="E27" s="25"/>
      <c r="F27" s="25"/>
      <c r="G27" s="28"/>
      <c r="H27" s="31"/>
      <c r="I27" s="29"/>
      <c r="J27" s="29" t="str">
        <f t="shared" si="0"/>
        <v/>
      </c>
      <c r="K27" s="41"/>
    </row>
    <row r="28" ht="15" customHeight="1" spans="1:11">
      <c r="A28" s="25"/>
      <c r="B28" s="26"/>
      <c r="C28" s="27"/>
      <c r="D28" s="29"/>
      <c r="E28" s="25"/>
      <c r="F28" s="25"/>
      <c r="G28" s="28"/>
      <c r="H28" s="31"/>
      <c r="I28" s="29"/>
      <c r="J28" s="29" t="str">
        <f t="shared" si="0"/>
        <v/>
      </c>
      <c r="K28" s="41"/>
    </row>
    <row r="29" ht="15" customHeight="1" spans="1:11">
      <c r="A29" s="25"/>
      <c r="B29" s="26"/>
      <c r="C29" s="27"/>
      <c r="D29" s="29"/>
      <c r="E29" s="25"/>
      <c r="F29" s="25"/>
      <c r="G29" s="28"/>
      <c r="H29" s="31"/>
      <c r="I29" s="29"/>
      <c r="J29" s="29" t="str">
        <f t="shared" si="0"/>
        <v/>
      </c>
      <c r="K29" s="41"/>
    </row>
    <row r="30" ht="15" customHeight="1" spans="1:11">
      <c r="A30" s="25"/>
      <c r="B30" s="26"/>
      <c r="C30" s="27"/>
      <c r="D30" s="29"/>
      <c r="E30" s="25"/>
      <c r="F30" s="25"/>
      <c r="G30" s="28"/>
      <c r="H30" s="31"/>
      <c r="I30" s="29"/>
      <c r="J30" s="29" t="str">
        <f t="shared" si="0"/>
        <v/>
      </c>
      <c r="K30" s="41"/>
    </row>
    <row r="31" s="14" customFormat="1" ht="15" customHeight="1" spans="1:11">
      <c r="A31" s="32" t="s">
        <v>822</v>
      </c>
      <c r="B31" s="33"/>
      <c r="C31" s="34"/>
      <c r="D31" s="37">
        <f>SUM(D7:D30)</f>
        <v>0</v>
      </c>
      <c r="E31" s="42"/>
      <c r="F31" s="42"/>
      <c r="G31" s="35">
        <f>SUM(G7:G30)</f>
        <v>0</v>
      </c>
      <c r="H31" s="36">
        <f>SUM(H7:H30)</f>
        <v>0</v>
      </c>
      <c r="I31" s="37">
        <f>SUM(I7:I30)</f>
        <v>0</v>
      </c>
      <c r="J31" s="29" t="str">
        <f t="shared" si="0"/>
        <v/>
      </c>
      <c r="K31" s="42"/>
    </row>
  </sheetData>
  <mergeCells count="3">
    <mergeCell ref="A2:K2"/>
    <mergeCell ref="A3:K3"/>
    <mergeCell ref="A31:B31"/>
  </mergeCells>
  <hyperlinks>
    <hyperlink ref="A1" location="索引目录!I13" display="返回索引页"/>
    <hyperlink ref="B1" location="流动负债汇总!B13"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82"/>
  <dimension ref="A1:I31"/>
  <sheetViews>
    <sheetView zoomScale="90" zoomScaleNormal="90" zoomScaleSheetLayoutView="90" workbookViewId="0">
      <pane ySplit="6" topLeftCell="A13" activePane="bottomLeft" state="frozen"/>
      <selection/>
      <selection pane="bottomLeft" activeCell="B9" sqref="B9"/>
    </sheetView>
  </sheetViews>
  <sheetFormatPr defaultColWidth="9" defaultRowHeight="15.75" customHeight="1"/>
  <cols>
    <col min="1" max="1" width="7.625" style="15" customWidth="1"/>
    <col min="2" max="2" width="31.75" style="15" customWidth="1"/>
    <col min="3" max="4" width="13.25" style="15" customWidth="1"/>
    <col min="5" max="5" width="14.5" style="15" hidden="1" customWidth="1" outlineLevel="1"/>
    <col min="6" max="6" width="20.625" style="15" customWidth="1" collapsed="1"/>
    <col min="7" max="7" width="20.625" style="15" customWidth="1"/>
    <col min="8" max="8" width="11.875" style="15" customWidth="1"/>
    <col min="9" max="9" width="10.125" style="15" customWidth="1"/>
    <col min="10" max="16384" width="9" style="15"/>
  </cols>
  <sheetData>
    <row r="1" s="11" customFormat="1" ht="11.25" spans="1:9">
      <c r="A1" s="79" t="s">
        <v>288</v>
      </c>
      <c r="B1" s="16" t="s">
        <v>269</v>
      </c>
      <c r="C1" s="18"/>
      <c r="D1" s="18"/>
      <c r="E1" s="18"/>
      <c r="F1" s="18"/>
      <c r="G1" s="18"/>
      <c r="H1" s="18"/>
      <c r="I1" s="18"/>
    </row>
    <row r="2" s="12" customFormat="1" ht="30" customHeight="1" spans="1:9">
      <c r="A2" s="19" t="s">
        <v>1971</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1972</v>
      </c>
    </row>
    <row r="5" ht="15" customHeight="1" spans="1:9">
      <c r="A5" s="21" t="str">
        <f>封面!D7&amp;封面!F7</f>
        <v>被评估单位：杭州宏逸柳溪旅游发展有限公司</v>
      </c>
      <c r="I5" s="40" t="s">
        <v>292</v>
      </c>
    </row>
    <row r="6" s="13" customFormat="1" ht="25.15" customHeight="1" spans="1:9">
      <c r="A6" s="22" t="s">
        <v>293</v>
      </c>
      <c r="B6" s="22" t="s">
        <v>1973</v>
      </c>
      <c r="C6" s="22" t="s">
        <v>372</v>
      </c>
      <c r="D6" s="22" t="s">
        <v>1974</v>
      </c>
      <c r="E6" s="23" t="s">
        <v>298</v>
      </c>
      <c r="F6" s="24" t="s">
        <v>299</v>
      </c>
      <c r="G6" s="22" t="s">
        <v>300</v>
      </c>
      <c r="H6" s="22" t="s">
        <v>302</v>
      </c>
      <c r="I6" s="22" t="s">
        <v>303</v>
      </c>
    </row>
    <row r="7" ht="15" customHeight="1" spans="1:9">
      <c r="A7" s="25"/>
      <c r="B7" s="26"/>
      <c r="C7" s="27"/>
      <c r="D7" s="25"/>
      <c r="E7" s="28"/>
      <c r="F7" s="31"/>
      <c r="G7" s="29"/>
      <c r="H7" s="29" t="str">
        <f>IF(OR(F7=0,G7=0),"",(G7-F7)/ABS(F7)*100)</f>
        <v/>
      </c>
      <c r="I7" s="41"/>
    </row>
    <row r="8" ht="15" customHeight="1" spans="1:9">
      <c r="A8" s="25"/>
      <c r="B8" s="26"/>
      <c r="C8" s="27"/>
      <c r="D8" s="25"/>
      <c r="E8" s="28"/>
      <c r="F8" s="31"/>
      <c r="G8" s="29"/>
      <c r="H8" s="29" t="str">
        <f t="shared" ref="H8:H31" si="0">IF(OR(F8=0,G8=0),"",(G8-F8)/ABS(F8)*100)</f>
        <v/>
      </c>
      <c r="I8" s="41"/>
    </row>
    <row r="9" ht="15" customHeight="1" spans="1:9">
      <c r="A9" s="25"/>
      <c r="B9" s="26"/>
      <c r="C9" s="27"/>
      <c r="D9" s="25"/>
      <c r="E9" s="28"/>
      <c r="F9" s="31"/>
      <c r="G9" s="29"/>
      <c r="H9" s="29" t="str">
        <f t="shared" si="0"/>
        <v/>
      </c>
      <c r="I9" s="41"/>
    </row>
    <row r="10" ht="15" customHeight="1" spans="1:9">
      <c r="A10" s="25"/>
      <c r="B10" s="26"/>
      <c r="C10" s="27"/>
      <c r="D10" s="25"/>
      <c r="E10" s="28"/>
      <c r="F10" s="31"/>
      <c r="G10" s="29"/>
      <c r="H10" s="29" t="str">
        <f t="shared" si="0"/>
        <v/>
      </c>
      <c r="I10" s="41"/>
    </row>
    <row r="11" ht="15" customHeight="1" spans="1:9">
      <c r="A11" s="25"/>
      <c r="B11" s="26"/>
      <c r="C11" s="27"/>
      <c r="D11" s="25"/>
      <c r="E11" s="28"/>
      <c r="F11" s="31"/>
      <c r="G11" s="29"/>
      <c r="H11" s="29" t="str">
        <f t="shared" si="0"/>
        <v/>
      </c>
      <c r="I11" s="41"/>
    </row>
    <row r="12" ht="15" customHeight="1" spans="1:9">
      <c r="A12" s="25"/>
      <c r="B12" s="26"/>
      <c r="C12" s="27"/>
      <c r="D12" s="25"/>
      <c r="E12" s="28"/>
      <c r="F12" s="31"/>
      <c r="G12" s="29"/>
      <c r="H12" s="29" t="str">
        <f t="shared" si="0"/>
        <v/>
      </c>
      <c r="I12" s="41"/>
    </row>
    <row r="13" ht="15" customHeight="1" spans="1:9">
      <c r="A13" s="25"/>
      <c r="B13" s="26"/>
      <c r="C13" s="27"/>
      <c r="D13" s="25"/>
      <c r="E13" s="28"/>
      <c r="F13" s="31"/>
      <c r="G13" s="29"/>
      <c r="H13" s="29" t="str">
        <f t="shared" si="0"/>
        <v/>
      </c>
      <c r="I13" s="41"/>
    </row>
    <row r="14" ht="15" customHeight="1" spans="1:9">
      <c r="A14" s="25"/>
      <c r="B14" s="26"/>
      <c r="C14" s="27"/>
      <c r="D14" s="25"/>
      <c r="E14" s="28"/>
      <c r="F14" s="31"/>
      <c r="G14" s="29"/>
      <c r="H14" s="29" t="str">
        <f t="shared" si="0"/>
        <v/>
      </c>
      <c r="I14" s="41"/>
    </row>
    <row r="15" ht="15" customHeight="1" spans="1:9">
      <c r="A15" s="25"/>
      <c r="B15" s="26"/>
      <c r="C15" s="27"/>
      <c r="D15" s="25"/>
      <c r="E15" s="28"/>
      <c r="F15" s="31"/>
      <c r="G15" s="29"/>
      <c r="H15" s="29" t="str">
        <f t="shared" si="0"/>
        <v/>
      </c>
      <c r="I15" s="41"/>
    </row>
    <row r="16" ht="15" customHeight="1" spans="1:9">
      <c r="A16" s="25"/>
      <c r="B16" s="26"/>
      <c r="C16" s="27"/>
      <c r="D16" s="25"/>
      <c r="E16" s="28"/>
      <c r="F16" s="31"/>
      <c r="G16" s="29"/>
      <c r="H16" s="29" t="str">
        <f t="shared" si="0"/>
        <v/>
      </c>
      <c r="I16" s="41"/>
    </row>
    <row r="17" ht="15" customHeight="1" spans="1:9">
      <c r="A17" s="25"/>
      <c r="B17" s="26"/>
      <c r="C17" s="27"/>
      <c r="D17" s="25"/>
      <c r="E17" s="28"/>
      <c r="F17" s="31"/>
      <c r="G17" s="29"/>
      <c r="H17" s="29" t="str">
        <f t="shared" si="0"/>
        <v/>
      </c>
      <c r="I17" s="41"/>
    </row>
    <row r="18" ht="15" customHeight="1" spans="1:9">
      <c r="A18" s="25"/>
      <c r="B18" s="26"/>
      <c r="C18" s="27"/>
      <c r="D18" s="25"/>
      <c r="E18" s="28"/>
      <c r="F18" s="31"/>
      <c r="G18" s="29"/>
      <c r="H18" s="29" t="str">
        <f t="shared" si="0"/>
        <v/>
      </c>
      <c r="I18" s="41"/>
    </row>
    <row r="19" ht="15" customHeight="1" spans="1:9">
      <c r="A19" s="25"/>
      <c r="B19" s="26"/>
      <c r="C19" s="27"/>
      <c r="D19" s="25"/>
      <c r="E19" s="28"/>
      <c r="F19" s="31"/>
      <c r="G19" s="29"/>
      <c r="H19" s="29" t="str">
        <f t="shared" si="0"/>
        <v/>
      </c>
      <c r="I19" s="41"/>
    </row>
    <row r="20" ht="15" customHeight="1" spans="1:9">
      <c r="A20" s="25"/>
      <c r="B20" s="26"/>
      <c r="C20" s="27"/>
      <c r="D20" s="25"/>
      <c r="E20" s="28"/>
      <c r="F20" s="31"/>
      <c r="G20" s="29"/>
      <c r="H20" s="29" t="str">
        <f t="shared" si="0"/>
        <v/>
      </c>
      <c r="I20" s="41"/>
    </row>
    <row r="21" ht="15" customHeight="1" spans="1:9">
      <c r="A21" s="25"/>
      <c r="B21" s="26"/>
      <c r="C21" s="27"/>
      <c r="D21" s="25"/>
      <c r="E21" s="28"/>
      <c r="F21" s="31"/>
      <c r="G21" s="29"/>
      <c r="H21" s="29" t="str">
        <f t="shared" si="0"/>
        <v/>
      </c>
      <c r="I21" s="41"/>
    </row>
    <row r="22" ht="15" customHeight="1" spans="1:9">
      <c r="A22" s="25"/>
      <c r="B22" s="26"/>
      <c r="C22" s="27"/>
      <c r="D22" s="25"/>
      <c r="E22" s="28"/>
      <c r="F22" s="31"/>
      <c r="G22" s="29"/>
      <c r="H22" s="29" t="str">
        <f t="shared" si="0"/>
        <v/>
      </c>
      <c r="I22" s="41"/>
    </row>
    <row r="23" ht="15" customHeight="1" spans="1:9">
      <c r="A23" s="25"/>
      <c r="B23" s="26"/>
      <c r="C23" s="27"/>
      <c r="D23" s="25"/>
      <c r="E23" s="28"/>
      <c r="F23" s="31"/>
      <c r="G23" s="29"/>
      <c r="H23" s="29" t="str">
        <f t="shared" si="0"/>
        <v/>
      </c>
      <c r="I23" s="41"/>
    </row>
    <row r="24" ht="15" customHeight="1" spans="1:9">
      <c r="A24" s="25"/>
      <c r="B24" s="26"/>
      <c r="C24" s="27"/>
      <c r="D24" s="25"/>
      <c r="E24" s="28"/>
      <c r="F24" s="31"/>
      <c r="G24" s="29"/>
      <c r="H24" s="29" t="str">
        <f t="shared" si="0"/>
        <v/>
      </c>
      <c r="I24" s="41"/>
    </row>
    <row r="25" ht="15" customHeight="1" spans="1:9">
      <c r="A25" s="25"/>
      <c r="B25" s="26"/>
      <c r="C25" s="27"/>
      <c r="D25" s="25"/>
      <c r="E25" s="28"/>
      <c r="F25" s="31"/>
      <c r="G25" s="29"/>
      <c r="H25" s="29" t="str">
        <f t="shared" si="0"/>
        <v/>
      </c>
      <c r="I25" s="41"/>
    </row>
    <row r="26" ht="15" customHeight="1" spans="1:9">
      <c r="A26" s="25"/>
      <c r="B26" s="26"/>
      <c r="C26" s="27"/>
      <c r="D26" s="25"/>
      <c r="E26" s="28"/>
      <c r="F26" s="31"/>
      <c r="G26" s="29"/>
      <c r="H26" s="29" t="str">
        <f t="shared" si="0"/>
        <v/>
      </c>
      <c r="I26" s="41"/>
    </row>
    <row r="27" ht="15" customHeight="1" spans="1:9">
      <c r="A27" s="25"/>
      <c r="B27" s="26"/>
      <c r="C27" s="27"/>
      <c r="D27" s="25"/>
      <c r="E27" s="28"/>
      <c r="F27" s="31"/>
      <c r="G27" s="29"/>
      <c r="H27" s="29" t="str">
        <f t="shared" si="0"/>
        <v/>
      </c>
      <c r="I27" s="41"/>
    </row>
    <row r="28" ht="15" customHeight="1" spans="1:9">
      <c r="A28" s="25"/>
      <c r="B28" s="26"/>
      <c r="C28" s="27"/>
      <c r="D28" s="25"/>
      <c r="E28" s="28"/>
      <c r="F28" s="31"/>
      <c r="G28" s="29"/>
      <c r="H28" s="29" t="str">
        <f t="shared" si="0"/>
        <v/>
      </c>
      <c r="I28" s="41"/>
    </row>
    <row r="29" ht="15" customHeight="1" spans="1:9">
      <c r="A29" s="25"/>
      <c r="B29" s="26"/>
      <c r="C29" s="27"/>
      <c r="D29" s="25"/>
      <c r="E29" s="28"/>
      <c r="F29" s="31"/>
      <c r="G29" s="29"/>
      <c r="H29" s="29" t="str">
        <f t="shared" si="0"/>
        <v/>
      </c>
      <c r="I29" s="41"/>
    </row>
    <row r="30" ht="15" customHeight="1" spans="1:9">
      <c r="A30" s="25"/>
      <c r="B30" s="26"/>
      <c r="C30" s="27"/>
      <c r="D30" s="25"/>
      <c r="E30" s="28"/>
      <c r="F30" s="31"/>
      <c r="G30" s="29"/>
      <c r="H30" s="29" t="str">
        <f t="shared" si="0"/>
        <v/>
      </c>
      <c r="I30" s="41"/>
    </row>
    <row r="31" s="14" customFormat="1" ht="15" customHeight="1" spans="1:9">
      <c r="A31" s="32" t="s">
        <v>1958</v>
      </c>
      <c r="B31" s="33"/>
      <c r="C31" s="34"/>
      <c r="D31" s="22"/>
      <c r="E31" s="35">
        <f>SUM(E7:E30)</f>
        <v>0</v>
      </c>
      <c r="F31" s="36">
        <f>SUM(F7:F30)</f>
        <v>0</v>
      </c>
      <c r="G31" s="37">
        <f>SUM(G7:G30)</f>
        <v>0</v>
      </c>
      <c r="H31" s="29" t="str">
        <f t="shared" si="0"/>
        <v/>
      </c>
      <c r="I31" s="42"/>
    </row>
  </sheetData>
  <mergeCells count="3">
    <mergeCell ref="A2:I2"/>
    <mergeCell ref="A3:I3"/>
    <mergeCell ref="A31:B31"/>
  </mergeCells>
  <hyperlinks>
    <hyperlink ref="A1" location="索引目录!I14" display="返回索引页"/>
    <hyperlink ref="B1" location="流动负债汇总!B14"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dimension ref="A1:I31"/>
  <sheetViews>
    <sheetView zoomScale="90" zoomScaleNormal="90" workbookViewId="0">
      <pane ySplit="6" topLeftCell="A19" activePane="bottomLeft" state="frozen"/>
      <selection/>
      <selection pane="bottomLeft" activeCell="B9" sqref="B9"/>
    </sheetView>
  </sheetViews>
  <sheetFormatPr defaultColWidth="9" defaultRowHeight="15.75" customHeight="1"/>
  <cols>
    <col min="1" max="1" width="7.625" style="15" customWidth="1"/>
    <col min="2" max="2" width="31.75" style="15" customWidth="1"/>
    <col min="3" max="4" width="13.25" style="15" customWidth="1"/>
    <col min="5" max="5" width="14.5" style="15" hidden="1" customWidth="1" outlineLevel="1"/>
    <col min="6" max="6" width="20.625" style="15" customWidth="1" collapsed="1"/>
    <col min="7" max="7" width="20.625" style="15" customWidth="1"/>
    <col min="8" max="8" width="11.875" style="15" customWidth="1"/>
    <col min="9" max="9" width="10.25" style="15" customWidth="1"/>
    <col min="10" max="16384" width="9" style="15"/>
  </cols>
  <sheetData>
    <row r="1" s="11" customFormat="1" ht="11.25" spans="1:9">
      <c r="A1" s="79" t="s">
        <v>288</v>
      </c>
      <c r="B1" s="17" t="s">
        <v>289</v>
      </c>
      <c r="C1" s="18"/>
      <c r="D1" s="18"/>
      <c r="E1" s="18"/>
      <c r="F1" s="18"/>
      <c r="G1" s="18"/>
      <c r="H1" s="18"/>
      <c r="I1" s="18"/>
    </row>
    <row r="2" s="12" customFormat="1" ht="30" customHeight="1" spans="1:9">
      <c r="A2" s="19" t="s">
        <v>1975</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1976</v>
      </c>
    </row>
    <row r="5" ht="15" customHeight="1" spans="1:9">
      <c r="A5" s="21" t="str">
        <f>封面!D7&amp;封面!F7</f>
        <v>被评估单位：杭州宏逸柳溪旅游发展有限公司</v>
      </c>
      <c r="I5" s="40" t="s">
        <v>292</v>
      </c>
    </row>
    <row r="6" s="13" customFormat="1" ht="25.15" customHeight="1" spans="1:9">
      <c r="A6" s="22" t="s">
        <v>293</v>
      </c>
      <c r="B6" s="22" t="s">
        <v>1977</v>
      </c>
      <c r="C6" s="22" t="s">
        <v>372</v>
      </c>
      <c r="D6" s="22" t="s">
        <v>371</v>
      </c>
      <c r="E6" s="23" t="s">
        <v>298</v>
      </c>
      <c r="F6" s="24" t="s">
        <v>299</v>
      </c>
      <c r="G6" s="22" t="s">
        <v>300</v>
      </c>
      <c r="H6" s="22" t="s">
        <v>302</v>
      </c>
      <c r="I6" s="22" t="s">
        <v>303</v>
      </c>
    </row>
    <row r="7" ht="15" customHeight="1" spans="1:9">
      <c r="A7" s="25"/>
      <c r="B7" s="26"/>
      <c r="C7" s="27"/>
      <c r="D7" s="26"/>
      <c r="E7" s="28"/>
      <c r="F7" s="31"/>
      <c r="G7" s="29"/>
      <c r="H7" s="29" t="str">
        <f>IF(OR(F7=0,G7=0),"",(G7-F7)/ABS(F7)*100)</f>
        <v/>
      </c>
      <c r="I7" s="41"/>
    </row>
    <row r="8" ht="15" customHeight="1" spans="1:9">
      <c r="A8" s="25"/>
      <c r="B8" s="26"/>
      <c r="C8" s="27"/>
      <c r="D8" s="26"/>
      <c r="E8" s="28"/>
      <c r="F8" s="31"/>
      <c r="G8" s="29"/>
      <c r="H8" s="29" t="str">
        <f t="shared" ref="H8:H31" si="0">IF(OR(F8=0,G8=0),"",(G8-F8)/ABS(F8)*100)</f>
        <v/>
      </c>
      <c r="I8" s="41"/>
    </row>
    <row r="9" ht="15" customHeight="1" spans="1:9">
      <c r="A9" s="25"/>
      <c r="B9" s="26"/>
      <c r="C9" s="27"/>
      <c r="D9" s="26"/>
      <c r="E9" s="28"/>
      <c r="F9" s="31"/>
      <c r="G9" s="29"/>
      <c r="H9" s="29" t="str">
        <f t="shared" si="0"/>
        <v/>
      </c>
      <c r="I9" s="41"/>
    </row>
    <row r="10" ht="15" customHeight="1" spans="1:9">
      <c r="A10" s="25"/>
      <c r="B10" s="26"/>
      <c r="C10" s="27"/>
      <c r="D10" s="26"/>
      <c r="E10" s="28"/>
      <c r="F10" s="31"/>
      <c r="G10" s="29"/>
      <c r="H10" s="29" t="str">
        <f t="shared" si="0"/>
        <v/>
      </c>
      <c r="I10" s="41"/>
    </row>
    <row r="11" ht="15" customHeight="1" spans="1:9">
      <c r="A11" s="25"/>
      <c r="B11" s="26"/>
      <c r="C11" s="27"/>
      <c r="D11" s="26"/>
      <c r="E11" s="28"/>
      <c r="F11" s="31"/>
      <c r="G11" s="29"/>
      <c r="H11" s="29" t="str">
        <f t="shared" si="0"/>
        <v/>
      </c>
      <c r="I11" s="41"/>
    </row>
    <row r="12" ht="15" customHeight="1" spans="1:9">
      <c r="A12" s="25"/>
      <c r="B12" s="26"/>
      <c r="C12" s="27"/>
      <c r="D12" s="26"/>
      <c r="E12" s="28"/>
      <c r="F12" s="31"/>
      <c r="G12" s="29"/>
      <c r="H12" s="29" t="str">
        <f t="shared" si="0"/>
        <v/>
      </c>
      <c r="I12" s="41"/>
    </row>
    <row r="13" ht="15" customHeight="1" spans="1:9">
      <c r="A13" s="25"/>
      <c r="B13" s="26"/>
      <c r="C13" s="27"/>
      <c r="D13" s="26"/>
      <c r="E13" s="28"/>
      <c r="F13" s="31"/>
      <c r="G13" s="29"/>
      <c r="H13" s="29" t="str">
        <f t="shared" si="0"/>
        <v/>
      </c>
      <c r="I13" s="41"/>
    </row>
    <row r="14" ht="15" customHeight="1" spans="1:9">
      <c r="A14" s="25"/>
      <c r="B14" s="26"/>
      <c r="C14" s="27"/>
      <c r="D14" s="26"/>
      <c r="E14" s="28"/>
      <c r="F14" s="31"/>
      <c r="G14" s="29"/>
      <c r="H14" s="29" t="str">
        <f t="shared" si="0"/>
        <v/>
      </c>
      <c r="I14" s="41"/>
    </row>
    <row r="15" ht="15" customHeight="1" spans="1:9">
      <c r="A15" s="25"/>
      <c r="B15" s="26"/>
      <c r="C15" s="27"/>
      <c r="D15" s="26"/>
      <c r="E15" s="28"/>
      <c r="F15" s="31"/>
      <c r="G15" s="29"/>
      <c r="H15" s="29" t="str">
        <f t="shared" si="0"/>
        <v/>
      </c>
      <c r="I15" s="41"/>
    </row>
    <row r="16" ht="15" customHeight="1" spans="1:9">
      <c r="A16" s="25"/>
      <c r="B16" s="26"/>
      <c r="C16" s="27"/>
      <c r="D16" s="26"/>
      <c r="E16" s="28"/>
      <c r="F16" s="31"/>
      <c r="G16" s="29"/>
      <c r="H16" s="29" t="str">
        <f t="shared" si="0"/>
        <v/>
      </c>
      <c r="I16" s="41"/>
    </row>
    <row r="17" ht="15" customHeight="1" spans="1:9">
      <c r="A17" s="25"/>
      <c r="B17" s="26"/>
      <c r="C17" s="27"/>
      <c r="D17" s="26"/>
      <c r="E17" s="28"/>
      <c r="F17" s="31"/>
      <c r="G17" s="29"/>
      <c r="H17" s="29" t="str">
        <f t="shared" si="0"/>
        <v/>
      </c>
      <c r="I17" s="41"/>
    </row>
    <row r="18" ht="15" customHeight="1" spans="1:9">
      <c r="A18" s="25"/>
      <c r="B18" s="26"/>
      <c r="C18" s="27"/>
      <c r="D18" s="26"/>
      <c r="E18" s="28"/>
      <c r="F18" s="31"/>
      <c r="G18" s="29"/>
      <c r="H18" s="29" t="str">
        <f t="shared" si="0"/>
        <v/>
      </c>
      <c r="I18" s="41"/>
    </row>
    <row r="19" ht="15" customHeight="1" spans="1:9">
      <c r="A19" s="25"/>
      <c r="B19" s="26"/>
      <c r="C19" s="27"/>
      <c r="D19" s="26"/>
      <c r="E19" s="28"/>
      <c r="F19" s="31"/>
      <c r="G19" s="29"/>
      <c r="H19" s="29" t="str">
        <f t="shared" si="0"/>
        <v/>
      </c>
      <c r="I19" s="41"/>
    </row>
    <row r="20" ht="15" customHeight="1" spans="1:9">
      <c r="A20" s="25"/>
      <c r="B20" s="26"/>
      <c r="C20" s="27"/>
      <c r="D20" s="26"/>
      <c r="E20" s="28"/>
      <c r="F20" s="31"/>
      <c r="G20" s="29"/>
      <c r="H20" s="29" t="str">
        <f t="shared" si="0"/>
        <v/>
      </c>
      <c r="I20" s="41"/>
    </row>
    <row r="21" ht="15" customHeight="1" spans="1:9">
      <c r="A21" s="25"/>
      <c r="B21" s="26"/>
      <c r="C21" s="27"/>
      <c r="D21" s="26"/>
      <c r="E21" s="28"/>
      <c r="F21" s="31"/>
      <c r="G21" s="29"/>
      <c r="H21" s="29" t="str">
        <f t="shared" si="0"/>
        <v/>
      </c>
      <c r="I21" s="41"/>
    </row>
    <row r="22" ht="15" customHeight="1" spans="1:9">
      <c r="A22" s="25"/>
      <c r="B22" s="26"/>
      <c r="C22" s="27"/>
      <c r="D22" s="26"/>
      <c r="E22" s="28"/>
      <c r="F22" s="31"/>
      <c r="G22" s="29"/>
      <c r="H22" s="29" t="str">
        <f t="shared" si="0"/>
        <v/>
      </c>
      <c r="I22" s="41"/>
    </row>
    <row r="23" ht="15" customHeight="1" spans="1:9">
      <c r="A23" s="25"/>
      <c r="B23" s="26"/>
      <c r="C23" s="27"/>
      <c r="D23" s="26"/>
      <c r="E23" s="28"/>
      <c r="F23" s="31"/>
      <c r="G23" s="29"/>
      <c r="H23" s="29" t="str">
        <f t="shared" si="0"/>
        <v/>
      </c>
      <c r="I23" s="41"/>
    </row>
    <row r="24" ht="15" customHeight="1" spans="1:9">
      <c r="A24" s="25"/>
      <c r="B24" s="26"/>
      <c r="C24" s="27"/>
      <c r="D24" s="26"/>
      <c r="E24" s="28"/>
      <c r="F24" s="31"/>
      <c r="G24" s="29"/>
      <c r="H24" s="29" t="str">
        <f t="shared" si="0"/>
        <v/>
      </c>
      <c r="I24" s="41"/>
    </row>
    <row r="25" ht="15" customHeight="1" spans="1:9">
      <c r="A25" s="25"/>
      <c r="B25" s="26"/>
      <c r="C25" s="27"/>
      <c r="D25" s="26"/>
      <c r="E25" s="28"/>
      <c r="F25" s="31"/>
      <c r="G25" s="29"/>
      <c r="H25" s="29" t="str">
        <f t="shared" si="0"/>
        <v/>
      </c>
      <c r="I25" s="41"/>
    </row>
    <row r="26" ht="15" customHeight="1" spans="1:9">
      <c r="A26" s="25"/>
      <c r="B26" s="26"/>
      <c r="C26" s="27"/>
      <c r="D26" s="26"/>
      <c r="E26" s="28"/>
      <c r="F26" s="31"/>
      <c r="G26" s="29"/>
      <c r="H26" s="29" t="str">
        <f t="shared" si="0"/>
        <v/>
      </c>
      <c r="I26" s="41"/>
    </row>
    <row r="27" ht="15" customHeight="1" spans="1:9">
      <c r="A27" s="25"/>
      <c r="B27" s="26"/>
      <c r="C27" s="27"/>
      <c r="D27" s="26"/>
      <c r="E27" s="28"/>
      <c r="F27" s="31"/>
      <c r="G27" s="29"/>
      <c r="H27" s="29" t="str">
        <f t="shared" si="0"/>
        <v/>
      </c>
      <c r="I27" s="41"/>
    </row>
    <row r="28" ht="15" customHeight="1" spans="1:9">
      <c r="A28" s="25"/>
      <c r="B28" s="26"/>
      <c r="C28" s="27"/>
      <c r="D28" s="26"/>
      <c r="E28" s="28"/>
      <c r="F28" s="31"/>
      <c r="G28" s="29"/>
      <c r="H28" s="29" t="str">
        <f t="shared" si="0"/>
        <v/>
      </c>
      <c r="I28" s="41"/>
    </row>
    <row r="29" ht="15" customHeight="1" spans="1:9">
      <c r="A29" s="25"/>
      <c r="B29" s="26"/>
      <c r="C29" s="27"/>
      <c r="D29" s="26"/>
      <c r="E29" s="28"/>
      <c r="F29" s="31"/>
      <c r="G29" s="29"/>
      <c r="H29" s="29" t="str">
        <f t="shared" si="0"/>
        <v/>
      </c>
      <c r="I29" s="41"/>
    </row>
    <row r="30" ht="15" customHeight="1" spans="1:9">
      <c r="A30" s="25"/>
      <c r="B30" s="26"/>
      <c r="C30" s="27"/>
      <c r="D30" s="26"/>
      <c r="E30" s="28"/>
      <c r="F30" s="31"/>
      <c r="G30" s="29"/>
      <c r="H30" s="29" t="str">
        <f t="shared" si="0"/>
        <v/>
      </c>
      <c r="I30" s="41"/>
    </row>
    <row r="31" s="14" customFormat="1" ht="15" customHeight="1" spans="1:9">
      <c r="A31" s="32" t="s">
        <v>1958</v>
      </c>
      <c r="B31" s="33"/>
      <c r="C31" s="34"/>
      <c r="D31" s="22"/>
      <c r="E31" s="35">
        <f t="shared" ref="E31:G31" si="1">SUM(E7:E30)</f>
        <v>0</v>
      </c>
      <c r="F31" s="36">
        <f t="shared" si="1"/>
        <v>0</v>
      </c>
      <c r="G31" s="37">
        <f t="shared" si="1"/>
        <v>0</v>
      </c>
      <c r="H31" s="29" t="str">
        <f t="shared" si="0"/>
        <v/>
      </c>
      <c r="I31" s="42"/>
    </row>
  </sheetData>
  <mergeCells count="3">
    <mergeCell ref="A2:I2"/>
    <mergeCell ref="A3:I3"/>
    <mergeCell ref="A31:B31"/>
  </mergeCells>
  <hyperlinks>
    <hyperlink ref="A1" location="索引目录!I14" display="返回索引页"/>
    <hyperlink ref="B1" location="流动负债汇总!B14"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1"/>
  <dimension ref="A1:L33"/>
  <sheetViews>
    <sheetView zoomScale="90" zoomScaleNormal="90" workbookViewId="0">
      <pane ySplit="6" topLeftCell="A7" activePane="bottomLeft" state="frozen"/>
      <selection/>
      <selection pane="bottomLeft" activeCell="L21" sqref="L21"/>
    </sheetView>
  </sheetViews>
  <sheetFormatPr defaultColWidth="9" defaultRowHeight="15.75" customHeight="1"/>
  <cols>
    <col min="1" max="1" width="5.625" style="314" customWidth="1"/>
    <col min="2" max="2" width="23.5" style="314" customWidth="1"/>
    <col min="3" max="3" width="7.75" style="314" customWidth="1"/>
    <col min="4" max="4" width="12.25" style="314" customWidth="1"/>
    <col min="5" max="5" width="13.875" style="314" customWidth="1"/>
    <col min="6" max="6" width="17.5" style="314" hidden="1" customWidth="1" outlineLevel="1"/>
    <col min="7" max="7" width="16.5" style="314" customWidth="1" collapsed="1"/>
    <col min="8" max="8" width="17.25" style="314" customWidth="1"/>
    <col min="9" max="10" width="9.75" style="314" customWidth="1"/>
    <col min="11" max="16384" width="9" style="314"/>
  </cols>
  <sheetData>
    <row r="1" s="310" customFormat="1" ht="11.25" spans="1:10">
      <c r="A1" s="90" t="s">
        <v>288</v>
      </c>
      <c r="B1" s="86" t="s">
        <v>289</v>
      </c>
      <c r="C1" s="315"/>
      <c r="D1" s="315"/>
      <c r="E1" s="315"/>
      <c r="F1" s="315"/>
      <c r="G1" s="315"/>
      <c r="H1" s="315"/>
      <c r="I1" s="315"/>
      <c r="J1" s="315"/>
    </row>
    <row r="2" s="311" customFormat="1" ht="30" customHeight="1" spans="1:11">
      <c r="A2" s="316" t="s">
        <v>290</v>
      </c>
      <c r="B2" s="316"/>
      <c r="C2" s="316"/>
      <c r="D2" s="316"/>
      <c r="E2" s="316"/>
      <c r="F2" s="316"/>
      <c r="G2" s="316"/>
      <c r="H2" s="316"/>
      <c r="I2" s="316"/>
      <c r="J2" s="316"/>
      <c r="K2" s="316"/>
    </row>
    <row r="3" ht="15" customHeight="1" spans="1:11">
      <c r="A3" s="317" t="str">
        <f>CONCATENATE(封面!D9,封面!F9,封面!G9,封面!H9,封面!I9,封面!J9,封面!K9)</f>
        <v>评估基准日：2024年9月30日</v>
      </c>
      <c r="B3" s="317"/>
      <c r="C3" s="317"/>
      <c r="D3" s="317"/>
      <c r="E3" s="317"/>
      <c r="F3" s="317"/>
      <c r="G3" s="317"/>
      <c r="H3" s="317"/>
      <c r="I3" s="317"/>
      <c r="J3" s="317"/>
      <c r="K3" s="317"/>
    </row>
    <row r="4" ht="15" customHeight="1" spans="1:11">
      <c r="A4" s="317"/>
      <c r="B4" s="317"/>
      <c r="C4" s="317"/>
      <c r="D4" s="317"/>
      <c r="E4" s="317"/>
      <c r="F4" s="317"/>
      <c r="G4" s="317"/>
      <c r="H4" s="318"/>
      <c r="I4" s="318"/>
      <c r="J4" s="334"/>
      <c r="K4" s="334" t="s">
        <v>291</v>
      </c>
    </row>
    <row r="5" ht="15" customHeight="1" spans="1:11">
      <c r="A5" s="319" t="str">
        <f>封面!D7&amp;封面!F7</f>
        <v>被评估单位：杭州宏逸柳溪旅游发展有限公司</v>
      </c>
      <c r="J5" s="335"/>
      <c r="K5" s="335" t="s">
        <v>292</v>
      </c>
    </row>
    <row r="6" s="312" customFormat="1" ht="25.15" customHeight="1" spans="1:11">
      <c r="A6" s="308" t="s">
        <v>293</v>
      </c>
      <c r="B6" s="308" t="s">
        <v>294</v>
      </c>
      <c r="C6" s="308" t="s">
        <v>295</v>
      </c>
      <c r="D6" s="308" t="s">
        <v>296</v>
      </c>
      <c r="E6" s="308" t="s">
        <v>297</v>
      </c>
      <c r="F6" s="320" t="s">
        <v>298</v>
      </c>
      <c r="G6" s="321" t="s">
        <v>299</v>
      </c>
      <c r="H6" s="308" t="s">
        <v>300</v>
      </c>
      <c r="I6" s="308" t="s">
        <v>301</v>
      </c>
      <c r="J6" s="308" t="s">
        <v>302</v>
      </c>
      <c r="K6" s="308" t="s">
        <v>303</v>
      </c>
    </row>
    <row r="7" ht="15" customHeight="1" spans="1:11">
      <c r="A7" s="322"/>
      <c r="B7" s="323"/>
      <c r="C7" s="323"/>
      <c r="D7" s="324"/>
      <c r="E7" s="322"/>
      <c r="F7" s="325"/>
      <c r="G7" s="326"/>
      <c r="H7" s="324"/>
      <c r="I7" s="67" t="str">
        <f>IF(OR(AND(G7=0,H7=0),H7=0),"",H7-G7)</f>
        <v/>
      </c>
      <c r="J7" s="67" t="str">
        <f>IF(ISERROR(I7/G7),"",I7/ABS(G7)*100)</f>
        <v/>
      </c>
      <c r="K7" s="336"/>
    </row>
    <row r="8" ht="15" customHeight="1" spans="1:12">
      <c r="A8" s="322"/>
      <c r="B8" s="327"/>
      <c r="C8" s="327"/>
      <c r="D8" s="324"/>
      <c r="E8" s="322"/>
      <c r="F8" s="325"/>
      <c r="G8" s="326"/>
      <c r="H8" s="324"/>
      <c r="I8" s="67" t="str">
        <f t="shared" ref="I8:I31" si="0">IF(OR(AND(G8=0,H8=0),H8=0),"",H8-G8)</f>
        <v/>
      </c>
      <c r="J8" s="67" t="str">
        <f t="shared" ref="J8:J31" si="1">IF(ISERROR(I8/G8),"",I8/ABS(G8)*100)</f>
        <v/>
      </c>
      <c r="K8" s="336"/>
      <c r="L8" s="335"/>
    </row>
    <row r="9" ht="15" customHeight="1" spans="1:11">
      <c r="A9" s="322"/>
      <c r="B9" s="327"/>
      <c r="C9" s="327"/>
      <c r="D9" s="324"/>
      <c r="E9" s="322"/>
      <c r="F9" s="325"/>
      <c r="G9" s="326"/>
      <c r="H9" s="324"/>
      <c r="I9" s="67" t="str">
        <f t="shared" si="0"/>
        <v/>
      </c>
      <c r="J9" s="67" t="str">
        <f t="shared" si="1"/>
        <v/>
      </c>
      <c r="K9" s="336"/>
    </row>
    <row r="10" ht="15" customHeight="1" spans="1:11">
      <c r="A10" s="322"/>
      <c r="B10" s="327"/>
      <c r="C10" s="327"/>
      <c r="D10" s="324"/>
      <c r="E10" s="322"/>
      <c r="F10" s="325"/>
      <c r="G10" s="326"/>
      <c r="H10" s="324"/>
      <c r="I10" s="67" t="str">
        <f t="shared" si="0"/>
        <v/>
      </c>
      <c r="J10" s="67" t="str">
        <f t="shared" si="1"/>
        <v/>
      </c>
      <c r="K10" s="336"/>
    </row>
    <row r="11" ht="15" customHeight="1" spans="1:11">
      <c r="A11" s="322"/>
      <c r="B11" s="327"/>
      <c r="C11" s="327"/>
      <c r="D11" s="324"/>
      <c r="E11" s="322"/>
      <c r="F11" s="325"/>
      <c r="G11" s="326"/>
      <c r="H11" s="324"/>
      <c r="I11" s="67" t="str">
        <f t="shared" si="0"/>
        <v/>
      </c>
      <c r="J11" s="67" t="str">
        <f t="shared" si="1"/>
        <v/>
      </c>
      <c r="K11" s="336"/>
    </row>
    <row r="12" ht="15" customHeight="1" spans="1:11">
      <c r="A12" s="322"/>
      <c r="B12" s="327"/>
      <c r="C12" s="327"/>
      <c r="D12" s="324"/>
      <c r="E12" s="322"/>
      <c r="F12" s="325"/>
      <c r="G12" s="326"/>
      <c r="H12" s="324"/>
      <c r="I12" s="67" t="str">
        <f t="shared" si="0"/>
        <v/>
      </c>
      <c r="J12" s="67" t="str">
        <f t="shared" si="1"/>
        <v/>
      </c>
      <c r="K12" s="336"/>
    </row>
    <row r="13" ht="15" customHeight="1" spans="1:11">
      <c r="A13" s="322"/>
      <c r="B13" s="327"/>
      <c r="C13" s="327"/>
      <c r="D13" s="324"/>
      <c r="E13" s="322"/>
      <c r="F13" s="325"/>
      <c r="G13" s="326"/>
      <c r="H13" s="324"/>
      <c r="I13" s="67" t="str">
        <f t="shared" si="0"/>
        <v/>
      </c>
      <c r="J13" s="67" t="str">
        <f t="shared" si="1"/>
        <v/>
      </c>
      <c r="K13" s="336"/>
    </row>
    <row r="14" ht="15" customHeight="1" spans="1:11">
      <c r="A14" s="322"/>
      <c r="B14" s="327"/>
      <c r="C14" s="327"/>
      <c r="D14" s="324"/>
      <c r="E14" s="322"/>
      <c r="F14" s="325"/>
      <c r="G14" s="326"/>
      <c r="H14" s="324"/>
      <c r="I14" s="67" t="str">
        <f t="shared" si="0"/>
        <v/>
      </c>
      <c r="J14" s="67" t="str">
        <f t="shared" si="1"/>
        <v/>
      </c>
      <c r="K14" s="336"/>
    </row>
    <row r="15" ht="15" customHeight="1" spans="1:11">
      <c r="A15" s="322"/>
      <c r="B15" s="327"/>
      <c r="C15" s="327"/>
      <c r="D15" s="324"/>
      <c r="E15" s="322"/>
      <c r="F15" s="325"/>
      <c r="G15" s="326"/>
      <c r="H15" s="324"/>
      <c r="I15" s="67" t="str">
        <f t="shared" si="0"/>
        <v/>
      </c>
      <c r="J15" s="67" t="str">
        <f t="shared" si="1"/>
        <v/>
      </c>
      <c r="K15" s="336"/>
    </row>
    <row r="16" ht="15" customHeight="1" spans="1:11">
      <c r="A16" s="322"/>
      <c r="B16" s="327"/>
      <c r="C16" s="327"/>
      <c r="D16" s="324"/>
      <c r="E16" s="322"/>
      <c r="F16" s="325"/>
      <c r="G16" s="326"/>
      <c r="H16" s="324"/>
      <c r="I16" s="67" t="str">
        <f t="shared" si="0"/>
        <v/>
      </c>
      <c r="J16" s="67" t="str">
        <f t="shared" si="1"/>
        <v/>
      </c>
      <c r="K16" s="336"/>
    </row>
    <row r="17" ht="15" customHeight="1" spans="1:11">
      <c r="A17" s="322"/>
      <c r="B17" s="327"/>
      <c r="C17" s="327"/>
      <c r="D17" s="324"/>
      <c r="E17" s="322"/>
      <c r="F17" s="325"/>
      <c r="G17" s="326"/>
      <c r="H17" s="324"/>
      <c r="I17" s="67" t="str">
        <f t="shared" si="0"/>
        <v/>
      </c>
      <c r="J17" s="67" t="str">
        <f t="shared" si="1"/>
        <v/>
      </c>
      <c r="K17" s="336"/>
    </row>
    <row r="18" ht="15" customHeight="1" spans="1:11">
      <c r="A18" s="322"/>
      <c r="B18" s="327"/>
      <c r="C18" s="327"/>
      <c r="D18" s="324"/>
      <c r="E18" s="322"/>
      <c r="F18" s="325"/>
      <c r="G18" s="326"/>
      <c r="H18" s="324"/>
      <c r="I18" s="67" t="str">
        <f t="shared" si="0"/>
        <v/>
      </c>
      <c r="J18" s="67" t="str">
        <f t="shared" si="1"/>
        <v/>
      </c>
      <c r="K18" s="336"/>
    </row>
    <row r="19" ht="15" customHeight="1" spans="1:11">
      <c r="A19" s="322"/>
      <c r="B19" s="327"/>
      <c r="C19" s="327"/>
      <c r="D19" s="324"/>
      <c r="E19" s="322"/>
      <c r="F19" s="325"/>
      <c r="G19" s="326"/>
      <c r="H19" s="324"/>
      <c r="I19" s="67" t="str">
        <f t="shared" si="0"/>
        <v/>
      </c>
      <c r="J19" s="67" t="str">
        <f t="shared" si="1"/>
        <v/>
      </c>
      <c r="K19" s="336"/>
    </row>
    <row r="20" ht="15" customHeight="1" spans="1:11">
      <c r="A20" s="322"/>
      <c r="B20" s="327"/>
      <c r="C20" s="327"/>
      <c r="D20" s="324"/>
      <c r="E20" s="322"/>
      <c r="F20" s="325"/>
      <c r="G20" s="326"/>
      <c r="H20" s="324"/>
      <c r="I20" s="67" t="str">
        <f t="shared" si="0"/>
        <v/>
      </c>
      <c r="J20" s="67" t="str">
        <f t="shared" si="1"/>
        <v/>
      </c>
      <c r="K20" s="336"/>
    </row>
    <row r="21" ht="15" customHeight="1" spans="1:11">
      <c r="A21" s="322"/>
      <c r="B21" s="327"/>
      <c r="C21" s="327"/>
      <c r="D21" s="324"/>
      <c r="E21" s="322"/>
      <c r="F21" s="325"/>
      <c r="G21" s="326"/>
      <c r="H21" s="324"/>
      <c r="I21" s="67" t="str">
        <f t="shared" si="0"/>
        <v/>
      </c>
      <c r="J21" s="67" t="str">
        <f t="shared" si="1"/>
        <v/>
      </c>
      <c r="K21" s="336"/>
    </row>
    <row r="22" ht="15" customHeight="1" spans="1:11">
      <c r="A22" s="322"/>
      <c r="B22" s="327"/>
      <c r="C22" s="327"/>
      <c r="D22" s="324"/>
      <c r="E22" s="322"/>
      <c r="F22" s="325"/>
      <c r="G22" s="326"/>
      <c r="H22" s="324"/>
      <c r="I22" s="67" t="str">
        <f t="shared" si="0"/>
        <v/>
      </c>
      <c r="J22" s="67" t="str">
        <f t="shared" si="1"/>
        <v/>
      </c>
      <c r="K22" s="336"/>
    </row>
    <row r="23" ht="15" customHeight="1" spans="1:11">
      <c r="A23" s="322"/>
      <c r="B23" s="327"/>
      <c r="C23" s="327"/>
      <c r="D23" s="324"/>
      <c r="E23" s="322"/>
      <c r="F23" s="325"/>
      <c r="G23" s="326"/>
      <c r="H23" s="324"/>
      <c r="I23" s="67" t="str">
        <f t="shared" si="0"/>
        <v/>
      </c>
      <c r="J23" s="67" t="str">
        <f t="shared" si="1"/>
        <v/>
      </c>
      <c r="K23" s="336"/>
    </row>
    <row r="24" ht="15" customHeight="1" spans="1:11">
      <c r="A24" s="322"/>
      <c r="B24" s="327"/>
      <c r="C24" s="327"/>
      <c r="D24" s="324"/>
      <c r="E24" s="322"/>
      <c r="F24" s="325"/>
      <c r="G24" s="326"/>
      <c r="H24" s="324"/>
      <c r="I24" s="67" t="str">
        <f t="shared" si="0"/>
        <v/>
      </c>
      <c r="J24" s="67" t="str">
        <f t="shared" si="1"/>
        <v/>
      </c>
      <c r="K24" s="336"/>
    </row>
    <row r="25" ht="15" customHeight="1" spans="1:11">
      <c r="A25" s="322"/>
      <c r="B25" s="327"/>
      <c r="C25" s="327"/>
      <c r="D25" s="324"/>
      <c r="E25" s="322"/>
      <c r="F25" s="325"/>
      <c r="G25" s="326"/>
      <c r="H25" s="324"/>
      <c r="I25" s="67" t="str">
        <f t="shared" si="0"/>
        <v/>
      </c>
      <c r="J25" s="67" t="str">
        <f t="shared" si="1"/>
        <v/>
      </c>
      <c r="K25" s="336"/>
    </row>
    <row r="26" ht="15" customHeight="1" spans="1:11">
      <c r="A26" s="322"/>
      <c r="B26" s="327"/>
      <c r="C26" s="327"/>
      <c r="D26" s="324"/>
      <c r="E26" s="322"/>
      <c r="F26" s="325"/>
      <c r="G26" s="326"/>
      <c r="H26" s="324"/>
      <c r="I26" s="67" t="str">
        <f t="shared" si="0"/>
        <v/>
      </c>
      <c r="J26" s="67" t="str">
        <f t="shared" si="1"/>
        <v/>
      </c>
      <c r="K26" s="336"/>
    </row>
    <row r="27" ht="15" customHeight="1" spans="1:11">
      <c r="A27" s="322"/>
      <c r="B27" s="327"/>
      <c r="C27" s="327"/>
      <c r="D27" s="324"/>
      <c r="E27" s="322"/>
      <c r="F27" s="325"/>
      <c r="G27" s="326"/>
      <c r="H27" s="324"/>
      <c r="I27" s="67" t="str">
        <f t="shared" si="0"/>
        <v/>
      </c>
      <c r="J27" s="67" t="str">
        <f t="shared" si="1"/>
        <v/>
      </c>
      <c r="K27" s="336"/>
    </row>
    <row r="28" ht="15" customHeight="1" spans="1:11">
      <c r="A28" s="322"/>
      <c r="B28" s="327"/>
      <c r="C28" s="327"/>
      <c r="D28" s="324"/>
      <c r="E28" s="322"/>
      <c r="F28" s="325"/>
      <c r="G28" s="326"/>
      <c r="H28" s="324"/>
      <c r="I28" s="67" t="str">
        <f t="shared" si="0"/>
        <v/>
      </c>
      <c r="J28" s="67" t="str">
        <f t="shared" si="1"/>
        <v/>
      </c>
      <c r="K28" s="336"/>
    </row>
    <row r="29" ht="15" customHeight="1" spans="1:11">
      <c r="A29" s="322"/>
      <c r="B29" s="327"/>
      <c r="C29" s="327"/>
      <c r="D29" s="324"/>
      <c r="E29" s="322"/>
      <c r="F29" s="325"/>
      <c r="G29" s="326"/>
      <c r="H29" s="324"/>
      <c r="I29" s="67" t="str">
        <f t="shared" si="0"/>
        <v/>
      </c>
      <c r="J29" s="67" t="str">
        <f t="shared" si="1"/>
        <v/>
      </c>
      <c r="K29" s="336"/>
    </row>
    <row r="30" ht="15" customHeight="1" spans="1:11">
      <c r="A30" s="322"/>
      <c r="B30" s="327"/>
      <c r="C30" s="327"/>
      <c r="D30" s="324"/>
      <c r="E30" s="322"/>
      <c r="F30" s="325"/>
      <c r="G30" s="326"/>
      <c r="H30" s="324"/>
      <c r="I30" s="67" t="str">
        <f t="shared" si="0"/>
        <v/>
      </c>
      <c r="J30" s="67" t="str">
        <f t="shared" si="1"/>
        <v/>
      </c>
      <c r="K30" s="336"/>
    </row>
    <row r="31" s="313" customFormat="1" ht="15" customHeight="1" spans="1:11">
      <c r="A31" s="328" t="s">
        <v>304</v>
      </c>
      <c r="B31" s="321"/>
      <c r="C31" s="329"/>
      <c r="D31" s="330"/>
      <c r="E31" s="308"/>
      <c r="F31" s="331">
        <f>SUM(F7:F30)</f>
        <v>0</v>
      </c>
      <c r="G31" s="332">
        <f>SUM(G7:G30)</f>
        <v>0</v>
      </c>
      <c r="H31" s="330">
        <f>SUM(H7:H30)</f>
        <v>0</v>
      </c>
      <c r="I31" s="337" t="str">
        <f t="shared" si="0"/>
        <v/>
      </c>
      <c r="J31" s="337" t="str">
        <f t="shared" si="1"/>
        <v/>
      </c>
      <c r="K31" s="329"/>
    </row>
    <row r="32" customHeight="1" spans="1:8">
      <c r="A32" s="333"/>
      <c r="H32" s="319"/>
    </row>
    <row r="33" customHeight="1" spans="1:1">
      <c r="A33" s="333"/>
    </row>
  </sheetData>
  <mergeCells count="3">
    <mergeCell ref="A2:K2"/>
    <mergeCell ref="A3:K3"/>
    <mergeCell ref="A31:B31"/>
  </mergeCells>
  <hyperlinks>
    <hyperlink ref="B1" location="货币资金汇总表!B7" display="返回"/>
    <hyperlink ref="A1" location="索引目录!E6"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84"/>
  <dimension ref="A1:J31"/>
  <sheetViews>
    <sheetView zoomScale="90" zoomScaleNormal="90" zoomScaleSheetLayoutView="90" workbookViewId="0">
      <pane ySplit="6" topLeftCell="A7" activePane="bottomLeft" state="frozen"/>
      <selection/>
      <selection pane="bottomLeft" activeCell="B9" sqref="B9"/>
    </sheetView>
  </sheetViews>
  <sheetFormatPr defaultColWidth="9" defaultRowHeight="15.75" customHeight="1"/>
  <cols>
    <col min="1" max="1" width="7.625" style="15" customWidth="1"/>
    <col min="2" max="2" width="26.5" style="15" customWidth="1"/>
    <col min="3" max="3" width="11.25" style="15" customWidth="1"/>
    <col min="4" max="4" width="11" style="15" customWidth="1"/>
    <col min="5" max="5" width="11.25" style="15" customWidth="1"/>
    <col min="6" max="6" width="15.125" style="15" hidden="1" customWidth="1" outlineLevel="1"/>
    <col min="7" max="7" width="20.625" style="15" customWidth="1" collapsed="1"/>
    <col min="8" max="8" width="20.625" style="15" customWidth="1"/>
    <col min="9" max="9" width="11" style="15" customWidth="1"/>
    <col min="10" max="10" width="9.625" style="15" customWidth="1"/>
    <col min="11" max="16384" width="9" style="15"/>
  </cols>
  <sheetData>
    <row r="1" s="11" customFormat="1" ht="11.25" spans="1:10">
      <c r="A1" s="79" t="s">
        <v>288</v>
      </c>
      <c r="B1" s="17" t="s">
        <v>289</v>
      </c>
      <c r="C1" s="18"/>
      <c r="D1" s="18"/>
      <c r="E1" s="18"/>
      <c r="F1" s="18"/>
      <c r="G1" s="18"/>
      <c r="H1" s="18"/>
      <c r="I1" s="18"/>
      <c r="J1" s="18"/>
    </row>
    <row r="2" s="12" customFormat="1" ht="30" customHeight="1" spans="1:10">
      <c r="A2" s="19" t="s">
        <v>1978</v>
      </c>
      <c r="B2" s="19"/>
      <c r="C2" s="19"/>
      <c r="D2" s="19"/>
      <c r="E2" s="19"/>
      <c r="F2" s="19"/>
      <c r="G2" s="19"/>
      <c r="H2" s="19"/>
      <c r="I2" s="19"/>
      <c r="J2" s="19"/>
    </row>
    <row r="3" ht="15" customHeight="1" spans="1:10">
      <c r="A3" s="20" t="str">
        <f>CONCATENATE(封面!D9,封面!F9,封面!G9,封面!H9,封面!I9,封面!J9,封面!K9)</f>
        <v>评估基准日：2024年9月30日</v>
      </c>
      <c r="B3" s="20"/>
      <c r="C3" s="20"/>
      <c r="D3" s="20"/>
      <c r="E3" s="20"/>
      <c r="F3" s="20"/>
      <c r="G3" s="20"/>
      <c r="H3" s="38"/>
      <c r="I3" s="38"/>
      <c r="J3" s="38"/>
    </row>
    <row r="4" ht="15" customHeight="1" spans="1:10">
      <c r="A4" s="20"/>
      <c r="B4" s="20"/>
      <c r="C4" s="20"/>
      <c r="D4" s="20"/>
      <c r="E4" s="20"/>
      <c r="F4" s="20"/>
      <c r="G4" s="20"/>
      <c r="H4" s="38"/>
      <c r="I4" s="38"/>
      <c r="J4" s="39" t="s">
        <v>1979</v>
      </c>
    </row>
    <row r="5" ht="15" customHeight="1" spans="1:10">
      <c r="A5" s="21" t="str">
        <f>封面!D7&amp;封面!F7</f>
        <v>被评估单位：杭州宏逸柳溪旅游发展有限公司</v>
      </c>
      <c r="J5" s="40" t="s">
        <v>292</v>
      </c>
    </row>
    <row r="6" s="13" customFormat="1" ht="25.15" customHeight="1" spans="1:10">
      <c r="A6" s="22" t="s">
        <v>293</v>
      </c>
      <c r="B6" s="22" t="s">
        <v>1980</v>
      </c>
      <c r="C6" s="22" t="s">
        <v>372</v>
      </c>
      <c r="D6" s="22" t="s">
        <v>831</v>
      </c>
      <c r="E6" s="22" t="s">
        <v>1981</v>
      </c>
      <c r="F6" s="23" t="s">
        <v>298</v>
      </c>
      <c r="G6" s="24" t="s">
        <v>299</v>
      </c>
      <c r="H6" s="22" t="s">
        <v>300</v>
      </c>
      <c r="I6" s="22" t="s">
        <v>302</v>
      </c>
      <c r="J6" s="22" t="s">
        <v>303</v>
      </c>
    </row>
    <row r="7" ht="15" customHeight="1" spans="1:10">
      <c r="A7" s="25"/>
      <c r="B7" s="26"/>
      <c r="C7" s="73"/>
      <c r="D7" s="73"/>
      <c r="E7" s="74"/>
      <c r="F7" s="28"/>
      <c r="G7" s="31"/>
      <c r="H7" s="29"/>
      <c r="I7" s="29" t="str">
        <f>IF(OR(G7=0,H7=0),"",(H7-G7)/ABS(G7)*100)</f>
        <v/>
      </c>
      <c r="J7" s="41"/>
    </row>
    <row r="8" ht="15" customHeight="1" spans="1:10">
      <c r="A8" s="25"/>
      <c r="B8" s="26"/>
      <c r="C8" s="73"/>
      <c r="D8" s="73"/>
      <c r="E8" s="74"/>
      <c r="F8" s="28"/>
      <c r="G8" s="31"/>
      <c r="H8" s="29"/>
      <c r="I8" s="29" t="str">
        <f t="shared" ref="I8:I31" si="0">IF(OR(G8=0,H8=0),"",(H8-G8)/ABS(G8)*100)</f>
        <v/>
      </c>
      <c r="J8" s="41"/>
    </row>
    <row r="9" ht="15" customHeight="1" spans="1:10">
      <c r="A9" s="25"/>
      <c r="B9" s="26"/>
      <c r="C9" s="73"/>
      <c r="D9" s="73"/>
      <c r="E9" s="74"/>
      <c r="F9" s="28"/>
      <c r="G9" s="31"/>
      <c r="H9" s="29"/>
      <c r="I9" s="29" t="str">
        <f t="shared" si="0"/>
        <v/>
      </c>
      <c r="J9" s="41"/>
    </row>
    <row r="10" ht="15" customHeight="1" spans="1:10">
      <c r="A10" s="25"/>
      <c r="B10" s="26"/>
      <c r="C10" s="73"/>
      <c r="D10" s="73"/>
      <c r="E10" s="74"/>
      <c r="F10" s="28"/>
      <c r="G10" s="31"/>
      <c r="H10" s="29"/>
      <c r="I10" s="29" t="str">
        <f t="shared" si="0"/>
        <v/>
      </c>
      <c r="J10" s="41"/>
    </row>
    <row r="11" ht="15" customHeight="1" spans="1:10">
      <c r="A11" s="25"/>
      <c r="B11" s="26"/>
      <c r="C11" s="73"/>
      <c r="D11" s="73"/>
      <c r="E11" s="74"/>
      <c r="F11" s="28"/>
      <c r="G11" s="31"/>
      <c r="H11" s="29"/>
      <c r="I11" s="29" t="str">
        <f t="shared" si="0"/>
        <v/>
      </c>
      <c r="J11" s="41"/>
    </row>
    <row r="12" ht="15" customHeight="1" spans="1:10">
      <c r="A12" s="25"/>
      <c r="B12" s="26"/>
      <c r="C12" s="73"/>
      <c r="D12" s="73"/>
      <c r="E12" s="74"/>
      <c r="F12" s="28"/>
      <c r="G12" s="31"/>
      <c r="H12" s="29"/>
      <c r="I12" s="29" t="str">
        <f t="shared" si="0"/>
        <v/>
      </c>
      <c r="J12" s="41"/>
    </row>
    <row r="13" ht="15" customHeight="1" spans="1:10">
      <c r="A13" s="25"/>
      <c r="B13" s="26"/>
      <c r="C13" s="73"/>
      <c r="D13" s="73"/>
      <c r="E13" s="74"/>
      <c r="F13" s="28"/>
      <c r="G13" s="31"/>
      <c r="H13" s="29"/>
      <c r="I13" s="29" t="str">
        <f t="shared" si="0"/>
        <v/>
      </c>
      <c r="J13" s="41"/>
    </row>
    <row r="14" ht="15" customHeight="1" spans="1:10">
      <c r="A14" s="25"/>
      <c r="B14" s="26"/>
      <c r="C14" s="73"/>
      <c r="D14" s="73"/>
      <c r="E14" s="74"/>
      <c r="F14" s="28"/>
      <c r="G14" s="31"/>
      <c r="H14" s="29"/>
      <c r="I14" s="29" t="str">
        <f t="shared" si="0"/>
        <v/>
      </c>
      <c r="J14" s="41"/>
    </row>
    <row r="15" ht="15" customHeight="1" spans="1:10">
      <c r="A15" s="25"/>
      <c r="B15" s="26"/>
      <c r="C15" s="73"/>
      <c r="D15" s="73"/>
      <c r="E15" s="74"/>
      <c r="F15" s="28"/>
      <c r="G15" s="31"/>
      <c r="H15" s="29"/>
      <c r="I15" s="29" t="str">
        <f t="shared" si="0"/>
        <v/>
      </c>
      <c r="J15" s="41"/>
    </row>
    <row r="16" ht="15" customHeight="1" spans="1:10">
      <c r="A16" s="25"/>
      <c r="B16" s="26"/>
      <c r="C16" s="73"/>
      <c r="D16" s="73"/>
      <c r="E16" s="74"/>
      <c r="F16" s="28"/>
      <c r="G16" s="31"/>
      <c r="H16" s="29"/>
      <c r="I16" s="29" t="str">
        <f t="shared" si="0"/>
        <v/>
      </c>
      <c r="J16" s="41"/>
    </row>
    <row r="17" ht="15" customHeight="1" spans="1:10">
      <c r="A17" s="25"/>
      <c r="B17" s="26"/>
      <c r="C17" s="73"/>
      <c r="D17" s="73"/>
      <c r="E17" s="74"/>
      <c r="F17" s="28"/>
      <c r="G17" s="31"/>
      <c r="H17" s="29"/>
      <c r="I17" s="29" t="str">
        <f t="shared" si="0"/>
        <v/>
      </c>
      <c r="J17" s="41"/>
    </row>
    <row r="18" ht="15" customHeight="1" spans="1:10">
      <c r="A18" s="25"/>
      <c r="B18" s="26"/>
      <c r="C18" s="73"/>
      <c r="D18" s="73"/>
      <c r="E18" s="74"/>
      <c r="F18" s="28"/>
      <c r="G18" s="31"/>
      <c r="H18" s="29"/>
      <c r="I18" s="29" t="str">
        <f t="shared" si="0"/>
        <v/>
      </c>
      <c r="J18" s="41"/>
    </row>
    <row r="19" ht="15" customHeight="1" spans="1:10">
      <c r="A19" s="25"/>
      <c r="B19" s="26"/>
      <c r="C19" s="73"/>
      <c r="D19" s="73"/>
      <c r="E19" s="74"/>
      <c r="F19" s="28"/>
      <c r="G19" s="31"/>
      <c r="H19" s="29"/>
      <c r="I19" s="29" t="str">
        <f t="shared" si="0"/>
        <v/>
      </c>
      <c r="J19" s="41"/>
    </row>
    <row r="20" ht="15" customHeight="1" spans="1:10">
      <c r="A20" s="25"/>
      <c r="B20" s="26"/>
      <c r="C20" s="73"/>
      <c r="D20" s="73"/>
      <c r="E20" s="74"/>
      <c r="F20" s="28"/>
      <c r="G20" s="31"/>
      <c r="H20" s="29"/>
      <c r="I20" s="29" t="str">
        <f t="shared" si="0"/>
        <v/>
      </c>
      <c r="J20" s="41"/>
    </row>
    <row r="21" ht="15" customHeight="1" spans="1:10">
      <c r="A21" s="25"/>
      <c r="B21" s="26"/>
      <c r="C21" s="73"/>
      <c r="D21" s="73"/>
      <c r="E21" s="74"/>
      <c r="F21" s="28"/>
      <c r="G21" s="31"/>
      <c r="H21" s="29"/>
      <c r="I21" s="29" t="str">
        <f t="shared" si="0"/>
        <v/>
      </c>
      <c r="J21" s="41"/>
    </row>
    <row r="22" ht="15" customHeight="1" spans="1:10">
      <c r="A22" s="25"/>
      <c r="B22" s="26"/>
      <c r="C22" s="73"/>
      <c r="D22" s="73"/>
      <c r="E22" s="74"/>
      <c r="F22" s="28"/>
      <c r="G22" s="31"/>
      <c r="H22" s="29"/>
      <c r="I22" s="29" t="str">
        <f t="shared" si="0"/>
        <v/>
      </c>
      <c r="J22" s="41"/>
    </row>
    <row r="23" ht="15" customHeight="1" spans="1:10">
      <c r="A23" s="25"/>
      <c r="B23" s="26"/>
      <c r="C23" s="73"/>
      <c r="D23" s="73"/>
      <c r="E23" s="74"/>
      <c r="F23" s="28"/>
      <c r="G23" s="31"/>
      <c r="H23" s="29"/>
      <c r="I23" s="29" t="str">
        <f t="shared" si="0"/>
        <v/>
      </c>
      <c r="J23" s="41"/>
    </row>
    <row r="24" ht="15" customHeight="1" spans="1:10">
      <c r="A24" s="25"/>
      <c r="B24" s="26"/>
      <c r="C24" s="73"/>
      <c r="D24" s="73"/>
      <c r="E24" s="74"/>
      <c r="F24" s="28"/>
      <c r="G24" s="31"/>
      <c r="H24" s="29"/>
      <c r="I24" s="29" t="str">
        <f t="shared" si="0"/>
        <v/>
      </c>
      <c r="J24" s="41"/>
    </row>
    <row r="25" ht="15" customHeight="1" spans="1:10">
      <c r="A25" s="25"/>
      <c r="B25" s="26"/>
      <c r="C25" s="73"/>
      <c r="D25" s="73"/>
      <c r="E25" s="74"/>
      <c r="F25" s="28"/>
      <c r="G25" s="31"/>
      <c r="H25" s="29"/>
      <c r="I25" s="29" t="str">
        <f t="shared" si="0"/>
        <v/>
      </c>
      <c r="J25" s="41"/>
    </row>
    <row r="26" ht="15" customHeight="1" spans="1:10">
      <c r="A26" s="25"/>
      <c r="B26" s="26"/>
      <c r="C26" s="73"/>
      <c r="D26" s="73"/>
      <c r="E26" s="74"/>
      <c r="F26" s="28"/>
      <c r="G26" s="31"/>
      <c r="H26" s="29"/>
      <c r="I26" s="29" t="str">
        <f t="shared" si="0"/>
        <v/>
      </c>
      <c r="J26" s="41"/>
    </row>
    <row r="27" ht="15" customHeight="1" spans="1:10">
      <c r="A27" s="25"/>
      <c r="B27" s="26"/>
      <c r="C27" s="73"/>
      <c r="D27" s="73"/>
      <c r="E27" s="74"/>
      <c r="F27" s="28"/>
      <c r="G27" s="31"/>
      <c r="H27" s="29"/>
      <c r="I27" s="29" t="str">
        <f t="shared" si="0"/>
        <v/>
      </c>
      <c r="J27" s="41"/>
    </row>
    <row r="28" ht="15" customHeight="1" spans="1:10">
      <c r="A28" s="25"/>
      <c r="B28" s="26"/>
      <c r="C28" s="73"/>
      <c r="D28" s="73"/>
      <c r="E28" s="74"/>
      <c r="F28" s="28"/>
      <c r="G28" s="31"/>
      <c r="H28" s="29"/>
      <c r="I28" s="29" t="str">
        <f t="shared" si="0"/>
        <v/>
      </c>
      <c r="J28" s="41"/>
    </row>
    <row r="29" ht="15" customHeight="1" spans="1:10">
      <c r="A29" s="25"/>
      <c r="B29" s="26"/>
      <c r="C29" s="73"/>
      <c r="D29" s="73"/>
      <c r="E29" s="74"/>
      <c r="F29" s="28"/>
      <c r="G29" s="31"/>
      <c r="H29" s="29"/>
      <c r="I29" s="29" t="str">
        <f t="shared" si="0"/>
        <v/>
      </c>
      <c r="J29" s="41"/>
    </row>
    <row r="30" ht="15" customHeight="1" spans="1:10">
      <c r="A30" s="25"/>
      <c r="B30" s="26"/>
      <c r="C30" s="73"/>
      <c r="D30" s="73"/>
      <c r="E30" s="74"/>
      <c r="F30" s="28"/>
      <c r="G30" s="31"/>
      <c r="H30" s="29"/>
      <c r="I30" s="29" t="str">
        <f t="shared" si="0"/>
        <v/>
      </c>
      <c r="J30" s="41"/>
    </row>
    <row r="31" s="14" customFormat="1" ht="15" customHeight="1" spans="1:10">
      <c r="A31" s="32" t="s">
        <v>1892</v>
      </c>
      <c r="B31" s="33"/>
      <c r="C31" s="75"/>
      <c r="D31" s="75"/>
      <c r="E31" s="80"/>
      <c r="F31" s="35">
        <f>SUM(F7:F30)</f>
        <v>0</v>
      </c>
      <c r="G31" s="36">
        <f>SUM(G7:G30)</f>
        <v>0</v>
      </c>
      <c r="H31" s="37">
        <f>SUM(H7:H30)</f>
        <v>0</v>
      </c>
      <c r="I31" s="29" t="str">
        <f t="shared" si="0"/>
        <v/>
      </c>
      <c r="J31" s="42"/>
    </row>
  </sheetData>
  <mergeCells count="3">
    <mergeCell ref="A2:J2"/>
    <mergeCell ref="A3:J3"/>
    <mergeCell ref="A31:B31"/>
  </mergeCells>
  <hyperlinks>
    <hyperlink ref="A1" location="索引目录!I16" display="返回索引页"/>
    <hyperlink ref="B1" location="流动负债汇总!B16"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dimension ref="A1:I31"/>
  <sheetViews>
    <sheetView zoomScale="90" zoomScaleNormal="90" zoomScaleSheetLayoutView="90" workbookViewId="0">
      <pane ySplit="6" topLeftCell="A7" activePane="bottomLeft" state="frozen"/>
      <selection/>
      <selection pane="bottomLeft" activeCell="J33" sqref="H14 J33"/>
    </sheetView>
  </sheetViews>
  <sheetFormatPr defaultColWidth="9" defaultRowHeight="15.75" customHeight="1"/>
  <cols>
    <col min="1" max="1" width="7.625" style="15" customWidth="1"/>
    <col min="2" max="2" width="31.75" style="15" customWidth="1"/>
    <col min="3" max="3" width="13.125" style="15" customWidth="1"/>
    <col min="4" max="4" width="18.25" style="15" customWidth="1"/>
    <col min="5" max="5" width="16.5" style="15" hidden="1" customWidth="1" outlineLevel="1"/>
    <col min="6" max="6" width="18.625" style="15" customWidth="1" collapsed="1"/>
    <col min="7" max="7" width="18.625" style="15" customWidth="1"/>
    <col min="8" max="8" width="10.75" style="15" customWidth="1"/>
    <col min="9" max="9" width="12.375" style="15" customWidth="1"/>
    <col min="10" max="16384" width="9" style="15"/>
  </cols>
  <sheetData>
    <row r="1" s="11" customFormat="1" ht="11.25" spans="1:9">
      <c r="A1" s="79" t="s">
        <v>288</v>
      </c>
      <c r="B1" s="17" t="s">
        <v>289</v>
      </c>
      <c r="C1" s="18"/>
      <c r="D1" s="18"/>
      <c r="E1" s="18"/>
      <c r="F1" s="18"/>
      <c r="G1" s="18"/>
      <c r="H1" s="18"/>
      <c r="I1" s="18"/>
    </row>
    <row r="2" s="12" customFormat="1" ht="30" customHeight="1" spans="1:9">
      <c r="A2" s="19" t="s">
        <v>1982</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1983</v>
      </c>
    </row>
    <row r="5" ht="15" customHeight="1" spans="1:9">
      <c r="A5" s="21" t="str">
        <f>封面!D7&amp;封面!F7</f>
        <v>被评估单位：杭州宏逸柳溪旅游发展有限公司</v>
      </c>
      <c r="I5" s="40" t="s">
        <v>292</v>
      </c>
    </row>
    <row r="6" s="13" customFormat="1" ht="25.5" customHeight="1" spans="1:9">
      <c r="A6" s="22" t="s">
        <v>293</v>
      </c>
      <c r="B6" s="22" t="s">
        <v>358</v>
      </c>
      <c r="C6" s="22" t="s">
        <v>372</v>
      </c>
      <c r="D6" s="22" t="s">
        <v>821</v>
      </c>
      <c r="E6" s="23" t="s">
        <v>298</v>
      </c>
      <c r="F6" s="24" t="s">
        <v>299</v>
      </c>
      <c r="G6" s="22" t="s">
        <v>300</v>
      </c>
      <c r="H6" s="22" t="s">
        <v>302</v>
      </c>
      <c r="I6" s="22" t="s">
        <v>303</v>
      </c>
    </row>
    <row r="7" ht="15" customHeight="1" spans="1:9">
      <c r="A7" s="25"/>
      <c r="B7" s="26"/>
      <c r="C7" s="27"/>
      <c r="D7" s="55"/>
      <c r="E7" s="28"/>
      <c r="F7" s="29"/>
      <c r="G7" s="29"/>
      <c r="H7" s="29" t="str">
        <f>IF(OR(F7=0,G7=0),"",(G7-F7)/ABS(F7)*100)</f>
        <v/>
      </c>
      <c r="I7" s="41"/>
    </row>
    <row r="8" ht="15" customHeight="1" spans="1:9">
      <c r="A8" s="25"/>
      <c r="B8" s="26"/>
      <c r="C8" s="27"/>
      <c r="D8" s="26"/>
      <c r="E8" s="28"/>
      <c r="F8" s="29"/>
      <c r="G8" s="29"/>
      <c r="H8" s="29" t="str">
        <f t="shared" ref="H8:H31" si="0">IF(OR(F8=0,G8=0),"",(G8-F8)/ABS(F8)*100)</f>
        <v/>
      </c>
      <c r="I8" s="41"/>
    </row>
    <row r="9" ht="15" customHeight="1" spans="1:9">
      <c r="A9" s="25"/>
      <c r="B9" s="26"/>
      <c r="C9" s="27"/>
      <c r="D9" s="26"/>
      <c r="E9" s="28"/>
      <c r="F9" s="29"/>
      <c r="G9" s="29"/>
      <c r="H9" s="29" t="str">
        <f t="shared" si="0"/>
        <v/>
      </c>
      <c r="I9" s="41"/>
    </row>
    <row r="10" ht="15" customHeight="1" spans="1:9">
      <c r="A10" s="25"/>
      <c r="B10" s="26"/>
      <c r="C10" s="27"/>
      <c r="D10" s="26"/>
      <c r="E10" s="28"/>
      <c r="F10" s="31"/>
      <c r="G10" s="29"/>
      <c r="H10" s="29" t="str">
        <f t="shared" si="0"/>
        <v/>
      </c>
      <c r="I10" s="41"/>
    </row>
    <row r="11" ht="15" customHeight="1" spans="1:9">
      <c r="A11" s="25"/>
      <c r="B11" s="26"/>
      <c r="C11" s="27"/>
      <c r="D11" s="26"/>
      <c r="E11" s="28"/>
      <c r="F11" s="31"/>
      <c r="G11" s="29"/>
      <c r="H11" s="29" t="str">
        <f t="shared" si="0"/>
        <v/>
      </c>
      <c r="I11" s="41"/>
    </row>
    <row r="12" ht="15" customHeight="1" spans="1:9">
      <c r="A12" s="25"/>
      <c r="B12" s="26"/>
      <c r="C12" s="27"/>
      <c r="D12" s="26"/>
      <c r="E12" s="28"/>
      <c r="F12" s="31"/>
      <c r="G12" s="29"/>
      <c r="H12" s="29" t="str">
        <f t="shared" si="0"/>
        <v/>
      </c>
      <c r="I12" s="41"/>
    </row>
    <row r="13" ht="15" customHeight="1" spans="1:9">
      <c r="A13" s="25"/>
      <c r="B13" s="26"/>
      <c r="C13" s="27"/>
      <c r="D13" s="26"/>
      <c r="E13" s="28"/>
      <c r="F13" s="31"/>
      <c r="G13" s="29"/>
      <c r="H13" s="29" t="str">
        <f t="shared" si="0"/>
        <v/>
      </c>
      <c r="I13" s="41"/>
    </row>
    <row r="14" ht="15" customHeight="1" spans="1:9">
      <c r="A14" s="25"/>
      <c r="B14" s="26"/>
      <c r="C14" s="27"/>
      <c r="D14" s="26"/>
      <c r="E14" s="28"/>
      <c r="F14" s="31"/>
      <c r="G14" s="29"/>
      <c r="H14" s="29" t="str">
        <f t="shared" si="0"/>
        <v/>
      </c>
      <c r="I14" s="41"/>
    </row>
    <row r="15" ht="15" customHeight="1" spans="1:9">
      <c r="A15" s="25"/>
      <c r="B15" s="26"/>
      <c r="C15" s="27"/>
      <c r="D15" s="26"/>
      <c r="E15" s="28"/>
      <c r="F15" s="31"/>
      <c r="G15" s="29"/>
      <c r="H15" s="29" t="str">
        <f t="shared" si="0"/>
        <v/>
      </c>
      <c r="I15" s="41"/>
    </row>
    <row r="16" ht="15" customHeight="1" spans="1:9">
      <c r="A16" s="25"/>
      <c r="B16" s="26"/>
      <c r="C16" s="27"/>
      <c r="D16" s="26"/>
      <c r="E16" s="28"/>
      <c r="F16" s="31"/>
      <c r="G16" s="29"/>
      <c r="H16" s="29" t="str">
        <f t="shared" si="0"/>
        <v/>
      </c>
      <c r="I16" s="41"/>
    </row>
    <row r="17" ht="15" customHeight="1" spans="1:9">
      <c r="A17" s="25"/>
      <c r="B17" s="26"/>
      <c r="C17" s="27"/>
      <c r="D17" s="26"/>
      <c r="E17" s="28"/>
      <c r="F17" s="31"/>
      <c r="G17" s="29"/>
      <c r="H17" s="29" t="str">
        <f t="shared" si="0"/>
        <v/>
      </c>
      <c r="I17" s="41"/>
    </row>
    <row r="18" ht="15" customHeight="1" spans="1:9">
      <c r="A18" s="25"/>
      <c r="B18" s="26"/>
      <c r="C18" s="27"/>
      <c r="D18" s="26"/>
      <c r="E18" s="28"/>
      <c r="F18" s="31"/>
      <c r="G18" s="29"/>
      <c r="H18" s="29" t="str">
        <f t="shared" si="0"/>
        <v/>
      </c>
      <c r="I18" s="41"/>
    </row>
    <row r="19" ht="15" customHeight="1" spans="1:9">
      <c r="A19" s="25"/>
      <c r="B19" s="26"/>
      <c r="C19" s="27"/>
      <c r="D19" s="26"/>
      <c r="E19" s="28"/>
      <c r="F19" s="31"/>
      <c r="G19" s="29"/>
      <c r="H19" s="29" t="str">
        <f t="shared" si="0"/>
        <v/>
      </c>
      <c r="I19" s="41"/>
    </row>
    <row r="20" ht="15" customHeight="1" spans="1:9">
      <c r="A20" s="25"/>
      <c r="B20" s="26"/>
      <c r="C20" s="27"/>
      <c r="D20" s="26"/>
      <c r="E20" s="28"/>
      <c r="F20" s="31"/>
      <c r="G20" s="29"/>
      <c r="H20" s="29" t="str">
        <f t="shared" si="0"/>
        <v/>
      </c>
      <c r="I20" s="41"/>
    </row>
    <row r="21" ht="15" customHeight="1" spans="1:9">
      <c r="A21" s="25"/>
      <c r="B21" s="26"/>
      <c r="C21" s="27"/>
      <c r="D21" s="26"/>
      <c r="E21" s="28"/>
      <c r="F21" s="31"/>
      <c r="G21" s="29"/>
      <c r="H21" s="29" t="str">
        <f t="shared" si="0"/>
        <v/>
      </c>
      <c r="I21" s="41"/>
    </row>
    <row r="22" ht="15" customHeight="1" spans="1:9">
      <c r="A22" s="25"/>
      <c r="B22" s="26"/>
      <c r="C22" s="27"/>
      <c r="D22" s="26"/>
      <c r="E22" s="28"/>
      <c r="F22" s="31"/>
      <c r="G22" s="29"/>
      <c r="H22" s="29" t="str">
        <f t="shared" si="0"/>
        <v/>
      </c>
      <c r="I22" s="41"/>
    </row>
    <row r="23" ht="15" customHeight="1" spans="1:9">
      <c r="A23" s="25"/>
      <c r="B23" s="26"/>
      <c r="C23" s="27"/>
      <c r="D23" s="26"/>
      <c r="E23" s="28"/>
      <c r="F23" s="31"/>
      <c r="G23" s="29"/>
      <c r="H23" s="29" t="str">
        <f t="shared" si="0"/>
        <v/>
      </c>
      <c r="I23" s="41"/>
    </row>
    <row r="24" ht="15" customHeight="1" spans="1:9">
      <c r="A24" s="25"/>
      <c r="B24" s="26"/>
      <c r="C24" s="27"/>
      <c r="D24" s="26"/>
      <c r="E24" s="28"/>
      <c r="F24" s="31"/>
      <c r="G24" s="29"/>
      <c r="H24" s="29" t="str">
        <f t="shared" si="0"/>
        <v/>
      </c>
      <c r="I24" s="41"/>
    </row>
    <row r="25" ht="15" customHeight="1" spans="1:9">
      <c r="A25" s="25"/>
      <c r="B25" s="26"/>
      <c r="C25" s="27"/>
      <c r="D25" s="26"/>
      <c r="E25" s="28"/>
      <c r="F25" s="31"/>
      <c r="G25" s="29"/>
      <c r="H25" s="29" t="str">
        <f t="shared" si="0"/>
        <v/>
      </c>
      <c r="I25" s="41"/>
    </row>
    <row r="26" ht="15" customHeight="1" spans="1:9">
      <c r="A26" s="25"/>
      <c r="B26" s="26"/>
      <c r="C26" s="27"/>
      <c r="D26" s="26"/>
      <c r="E26" s="28"/>
      <c r="F26" s="31"/>
      <c r="G26" s="29"/>
      <c r="H26" s="29" t="str">
        <f t="shared" si="0"/>
        <v/>
      </c>
      <c r="I26" s="41"/>
    </row>
    <row r="27" ht="15" customHeight="1" spans="1:9">
      <c r="A27" s="25"/>
      <c r="B27" s="26"/>
      <c r="C27" s="27"/>
      <c r="D27" s="26"/>
      <c r="E27" s="28"/>
      <c r="F27" s="31"/>
      <c r="G27" s="29"/>
      <c r="H27" s="29" t="str">
        <f t="shared" si="0"/>
        <v/>
      </c>
      <c r="I27" s="41"/>
    </row>
    <row r="28" ht="15" customHeight="1" spans="1:9">
      <c r="A28" s="25"/>
      <c r="B28" s="26"/>
      <c r="C28" s="27"/>
      <c r="D28" s="26"/>
      <c r="E28" s="28"/>
      <c r="F28" s="31"/>
      <c r="G28" s="29"/>
      <c r="H28" s="29" t="str">
        <f t="shared" si="0"/>
        <v/>
      </c>
      <c r="I28" s="41"/>
    </row>
    <row r="29" ht="15" customHeight="1" spans="1:9">
      <c r="A29" s="25"/>
      <c r="B29" s="26"/>
      <c r="C29" s="27"/>
      <c r="D29" s="26"/>
      <c r="E29" s="28"/>
      <c r="F29" s="31"/>
      <c r="G29" s="29"/>
      <c r="H29" s="29" t="str">
        <f t="shared" si="0"/>
        <v/>
      </c>
      <c r="I29" s="41"/>
    </row>
    <row r="30" ht="15" customHeight="1" spans="1:9">
      <c r="A30" s="25"/>
      <c r="B30" s="26"/>
      <c r="C30" s="27"/>
      <c r="D30" s="26"/>
      <c r="E30" s="28"/>
      <c r="F30" s="31"/>
      <c r="G30" s="29"/>
      <c r="H30" s="29" t="str">
        <f t="shared" si="0"/>
        <v/>
      </c>
      <c r="I30" s="41"/>
    </row>
    <row r="31" s="14" customFormat="1" ht="15" customHeight="1" spans="1:9">
      <c r="A31" s="32" t="s">
        <v>1892</v>
      </c>
      <c r="B31" s="33"/>
      <c r="C31" s="34"/>
      <c r="D31" s="22"/>
      <c r="E31" s="35">
        <f>SUM(E7:E30)</f>
        <v>0</v>
      </c>
      <c r="F31" s="36">
        <f>SUM(F7:F30)</f>
        <v>0</v>
      </c>
      <c r="G31" s="37">
        <f>SUM(G7:G30)</f>
        <v>0</v>
      </c>
      <c r="H31" s="29" t="str">
        <f t="shared" si="0"/>
        <v/>
      </c>
      <c r="I31" s="42"/>
    </row>
  </sheetData>
  <mergeCells count="3">
    <mergeCell ref="A2:I2"/>
    <mergeCell ref="A3:I3"/>
    <mergeCell ref="A31:B31"/>
  </mergeCells>
  <hyperlinks>
    <hyperlink ref="A1" location="索引目录!I17" display="返回索引页"/>
    <hyperlink ref="B1" location="流动负债汇总!B17"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tabColor theme="9" tint="-0.249977111117893"/>
  </sheetPr>
  <dimension ref="A1:G31"/>
  <sheetViews>
    <sheetView zoomScale="90" zoomScaleNormal="90" zoomScaleSheetLayoutView="90" workbookViewId="0">
      <pane xSplit="7" ySplit="6" topLeftCell="H7" activePane="bottomRight" state="frozen"/>
      <selection/>
      <selection pane="topRight"/>
      <selection pane="bottomLeft"/>
      <selection pane="bottomRight" activeCell="J33" sqref="H14 J33"/>
    </sheetView>
  </sheetViews>
  <sheetFormatPr defaultColWidth="9" defaultRowHeight="15.75" customHeight="1" outlineLevelCol="6"/>
  <cols>
    <col min="1" max="1" width="9.25" style="15" customWidth="1"/>
    <col min="2" max="2" width="33.75" style="15" customWidth="1"/>
    <col min="3" max="3" width="16.625" style="15" hidden="1" customWidth="1" outlineLevel="1"/>
    <col min="4" max="4" width="20.625" style="15" customWidth="1" collapsed="1"/>
    <col min="5" max="7" width="20.625" style="15" customWidth="1"/>
    <col min="8" max="16384" width="9" style="15"/>
  </cols>
  <sheetData>
    <row r="1" s="11" customFormat="1" ht="11.25" spans="1:7">
      <c r="A1" s="17" t="s">
        <v>268</v>
      </c>
      <c r="B1" s="17" t="s">
        <v>289</v>
      </c>
      <c r="C1" s="18"/>
      <c r="D1" s="18"/>
      <c r="E1" s="18"/>
      <c r="F1" s="18"/>
      <c r="G1" s="18"/>
    </row>
    <row r="2" s="12" customFormat="1" ht="30" customHeight="1" spans="1:7">
      <c r="A2" s="19" t="s">
        <v>1984</v>
      </c>
      <c r="B2" s="19"/>
      <c r="C2" s="19"/>
      <c r="D2" s="19"/>
      <c r="E2" s="19"/>
      <c r="F2" s="19"/>
      <c r="G2" s="19"/>
    </row>
    <row r="3" ht="15" customHeight="1" spans="1:7">
      <c r="A3" s="20" t="str">
        <f>CONCATENATE(封面!D9,封面!F9,封面!G9,封面!H9,封面!I9,封面!J9,封面!K9)</f>
        <v>评估基准日：2024年9月30日</v>
      </c>
      <c r="B3" s="20"/>
      <c r="C3" s="20"/>
      <c r="D3" s="20"/>
      <c r="E3" s="20"/>
      <c r="F3" s="20"/>
      <c r="G3" s="20"/>
    </row>
    <row r="4" ht="15" customHeight="1" spans="1:7">
      <c r="A4" s="20"/>
      <c r="B4" s="20"/>
      <c r="C4" s="20"/>
      <c r="D4" s="20"/>
      <c r="E4" s="20"/>
      <c r="F4" s="20"/>
      <c r="G4" s="62" t="s">
        <v>1985</v>
      </c>
    </row>
    <row r="5" ht="15" customHeight="1" spans="1:7">
      <c r="A5" s="21" t="str">
        <f>封面!D7&amp;封面!F7</f>
        <v>被评估单位：杭州宏逸柳溪旅游发展有限公司</v>
      </c>
      <c r="G5" s="62" t="s">
        <v>292</v>
      </c>
    </row>
    <row r="6" s="13" customFormat="1" ht="15" customHeight="1" spans="1:7">
      <c r="A6" s="63" t="s">
        <v>272</v>
      </c>
      <c r="B6" s="63" t="s">
        <v>273</v>
      </c>
      <c r="C6" s="64" t="s">
        <v>274</v>
      </c>
      <c r="D6" s="78" t="s">
        <v>275</v>
      </c>
      <c r="E6" s="63" t="s">
        <v>276</v>
      </c>
      <c r="F6" s="65" t="s">
        <v>390</v>
      </c>
      <c r="G6" s="63" t="s">
        <v>315</v>
      </c>
    </row>
    <row r="7" ht="15" customHeight="1" spans="1:7">
      <c r="A7" s="66" t="s">
        <v>1986</v>
      </c>
      <c r="B7" s="41" t="s">
        <v>76</v>
      </c>
      <c r="C7" s="28">
        <f>长期借款!I31</f>
        <v>0</v>
      </c>
      <c r="D7" s="31">
        <f>长期借款!J31</f>
        <v>0</v>
      </c>
      <c r="E7" s="29">
        <f>长期借款!L31</f>
        <v>0</v>
      </c>
      <c r="F7" s="67" t="str">
        <f>IF(OR(AND(D7=0,E7=0),E7=0),"",E7-D7)</f>
        <v/>
      </c>
      <c r="G7" s="67" t="str">
        <f>IF(ISERROR(F7/D7),"",F7/ABS(D7)*100)</f>
        <v/>
      </c>
    </row>
    <row r="8" ht="15" customHeight="1" spans="1:7">
      <c r="A8" s="66" t="s">
        <v>1987</v>
      </c>
      <c r="B8" s="41" t="s">
        <v>78</v>
      </c>
      <c r="C8" s="28">
        <f>应付债券!G31</f>
        <v>0</v>
      </c>
      <c r="D8" s="31">
        <f>应付债券!H31</f>
        <v>0</v>
      </c>
      <c r="E8" s="29">
        <f>应付债券!I31</f>
        <v>0</v>
      </c>
      <c r="F8" s="29" t="str">
        <f t="shared" ref="F8:F29" si="0">IF(OR(AND(D8=0,E8=0),E8=0),"",E8-D8)</f>
        <v/>
      </c>
      <c r="G8" s="68" t="str">
        <f t="shared" ref="G8:G29" si="1">IF(ISERROR(F8/D8),"",F8/ABS(D8)*100)</f>
        <v/>
      </c>
    </row>
    <row r="9" ht="15" customHeight="1" spans="1:7">
      <c r="A9" s="66" t="s">
        <v>1988</v>
      </c>
      <c r="B9" s="41" t="s">
        <v>80</v>
      </c>
      <c r="C9" s="28">
        <f>租赁负债!E31</f>
        <v>0</v>
      </c>
      <c r="D9" s="31">
        <f>租赁负债!F31</f>
        <v>0</v>
      </c>
      <c r="E9" s="29">
        <f>租赁负债!G31</f>
        <v>0</v>
      </c>
      <c r="F9" s="29" t="str">
        <f t="shared" si="0"/>
        <v/>
      </c>
      <c r="G9" s="68" t="str">
        <f t="shared" si="1"/>
        <v/>
      </c>
    </row>
    <row r="10" ht="15" customHeight="1" spans="1:7">
      <c r="A10" s="66" t="s">
        <v>1989</v>
      </c>
      <c r="B10" s="41" t="s">
        <v>82</v>
      </c>
      <c r="C10" s="28">
        <f>长期应付款汇总!C28</f>
        <v>0</v>
      </c>
      <c r="D10" s="31">
        <f>长期应付款汇总!D28</f>
        <v>0</v>
      </c>
      <c r="E10" s="29">
        <f>长期应付款汇总!E28</f>
        <v>0</v>
      </c>
      <c r="F10" s="29" t="str">
        <f t="shared" si="0"/>
        <v/>
      </c>
      <c r="G10" s="68" t="str">
        <f t="shared" si="1"/>
        <v/>
      </c>
    </row>
    <row r="11" ht="15" customHeight="1" spans="1:7">
      <c r="A11" s="66" t="s">
        <v>1990</v>
      </c>
      <c r="B11" s="41" t="s">
        <v>86</v>
      </c>
      <c r="C11" s="28">
        <f>预计负债!E31</f>
        <v>0</v>
      </c>
      <c r="D11" s="31">
        <f>预计负债!F31</f>
        <v>0</v>
      </c>
      <c r="E11" s="29">
        <f>预计负债!G31</f>
        <v>0</v>
      </c>
      <c r="F11" s="29" t="str">
        <f t="shared" si="0"/>
        <v/>
      </c>
      <c r="G11" s="68" t="str">
        <f t="shared" si="1"/>
        <v/>
      </c>
    </row>
    <row r="12" ht="15" customHeight="1" spans="1:7">
      <c r="A12" s="66" t="s">
        <v>1991</v>
      </c>
      <c r="B12" s="41" t="s">
        <v>88</v>
      </c>
      <c r="C12" s="28">
        <f>递延收益!E31</f>
        <v>0</v>
      </c>
      <c r="D12" s="31">
        <f>递延收益!F31</f>
        <v>0</v>
      </c>
      <c r="E12" s="29">
        <f>递延收益!G31</f>
        <v>0</v>
      </c>
      <c r="F12" s="29" t="str">
        <f t="shared" si="0"/>
        <v/>
      </c>
      <c r="G12" s="68" t="str">
        <f t="shared" si="1"/>
        <v/>
      </c>
    </row>
    <row r="13" ht="15" customHeight="1" spans="1:7">
      <c r="A13" s="66" t="s">
        <v>1992</v>
      </c>
      <c r="B13" s="41" t="s">
        <v>90</v>
      </c>
      <c r="C13" s="28">
        <f>递延所得税负债!D31</f>
        <v>0</v>
      </c>
      <c r="D13" s="31">
        <f>递延所得税负债!E31</f>
        <v>0</v>
      </c>
      <c r="E13" s="29">
        <f>递延所得税负债!F31</f>
        <v>0</v>
      </c>
      <c r="F13" s="29" t="str">
        <f t="shared" si="0"/>
        <v/>
      </c>
      <c r="G13" s="68" t="str">
        <f t="shared" si="1"/>
        <v/>
      </c>
    </row>
    <row r="14" ht="15" customHeight="1" spans="1:7">
      <c r="A14" s="66" t="s">
        <v>1993</v>
      </c>
      <c r="B14" s="41" t="s">
        <v>92</v>
      </c>
      <c r="C14" s="28">
        <f>其他非流动负债!E31</f>
        <v>0</v>
      </c>
      <c r="D14" s="31">
        <f>其他非流动负债!F31</f>
        <v>0</v>
      </c>
      <c r="E14" s="29">
        <f>其他非流动负债!G31</f>
        <v>0</v>
      </c>
      <c r="F14" s="29" t="str">
        <f t="shared" si="0"/>
        <v/>
      </c>
      <c r="G14" s="68" t="str">
        <f t="shared" si="1"/>
        <v/>
      </c>
    </row>
    <row r="15" ht="15" customHeight="1" spans="1:7">
      <c r="A15" s="25"/>
      <c r="B15" s="41"/>
      <c r="C15" s="28"/>
      <c r="D15" s="31"/>
      <c r="E15" s="29"/>
      <c r="F15" s="29"/>
      <c r="G15" s="68"/>
    </row>
    <row r="16" ht="15" customHeight="1" spans="1:7">
      <c r="A16" s="25"/>
      <c r="B16" s="41"/>
      <c r="C16" s="28"/>
      <c r="D16" s="31"/>
      <c r="E16" s="29"/>
      <c r="G16" s="29"/>
    </row>
    <row r="17" ht="15" customHeight="1" spans="1:7">
      <c r="A17" s="25"/>
      <c r="B17" s="41"/>
      <c r="C17" s="28"/>
      <c r="D17" s="31"/>
      <c r="E17" s="29"/>
      <c r="F17" s="29"/>
      <c r="G17" s="68"/>
    </row>
    <row r="18" ht="15" customHeight="1" spans="1:7">
      <c r="A18" s="25"/>
      <c r="B18" s="41"/>
      <c r="C18" s="28"/>
      <c r="D18" s="31"/>
      <c r="E18" s="29"/>
      <c r="F18" s="29"/>
      <c r="G18" s="68"/>
    </row>
    <row r="19" ht="15" customHeight="1" spans="1:7">
      <c r="A19" s="25"/>
      <c r="B19" s="41"/>
      <c r="C19" s="28"/>
      <c r="D19" s="31"/>
      <c r="E19" s="29"/>
      <c r="F19" s="29"/>
      <c r="G19" s="68"/>
    </row>
    <row r="20" ht="15" customHeight="1" spans="1:7">
      <c r="A20" s="25"/>
      <c r="B20" s="41"/>
      <c r="C20" s="28"/>
      <c r="D20" s="31"/>
      <c r="E20" s="29"/>
      <c r="F20" s="29"/>
      <c r="G20" s="68"/>
    </row>
    <row r="21" ht="15" customHeight="1" spans="1:7">
      <c r="A21" s="25"/>
      <c r="B21" s="41"/>
      <c r="C21" s="28"/>
      <c r="D21" s="31"/>
      <c r="E21" s="29"/>
      <c r="F21" s="29"/>
      <c r="G21" s="68"/>
    </row>
    <row r="22" ht="15" customHeight="1" spans="1:7">
      <c r="A22" s="25"/>
      <c r="B22" s="41"/>
      <c r="C22" s="28"/>
      <c r="D22" s="31"/>
      <c r="E22" s="29"/>
      <c r="F22" s="29"/>
      <c r="G22" s="68"/>
    </row>
    <row r="23" ht="15" customHeight="1" spans="1:7">
      <c r="A23" s="25"/>
      <c r="B23" s="41"/>
      <c r="C23" s="28"/>
      <c r="D23" s="31"/>
      <c r="E23" s="29"/>
      <c r="F23" s="29"/>
      <c r="G23" s="68"/>
    </row>
    <row r="24" ht="15" customHeight="1" spans="1:7">
      <c r="A24" s="25"/>
      <c r="B24" s="41"/>
      <c r="C24" s="28"/>
      <c r="D24" s="31"/>
      <c r="E24" s="29"/>
      <c r="F24" s="29"/>
      <c r="G24" s="68"/>
    </row>
    <row r="25" ht="15" customHeight="1" spans="1:7">
      <c r="A25" s="25"/>
      <c r="B25" s="41"/>
      <c r="C25" s="28"/>
      <c r="D25" s="31"/>
      <c r="E25" s="29"/>
      <c r="F25" s="29"/>
      <c r="G25" s="68"/>
    </row>
    <row r="26" ht="15" customHeight="1" spans="1:7">
      <c r="A26" s="25"/>
      <c r="B26" s="41"/>
      <c r="C26" s="28"/>
      <c r="D26" s="31"/>
      <c r="E26" s="29"/>
      <c r="F26" s="29"/>
      <c r="G26" s="68"/>
    </row>
    <row r="27" ht="15" customHeight="1" spans="1:7">
      <c r="A27" s="66"/>
      <c r="B27" s="69"/>
      <c r="C27" s="28"/>
      <c r="D27" s="31"/>
      <c r="E27" s="29"/>
      <c r="F27" s="29"/>
      <c r="G27" s="68"/>
    </row>
    <row r="28" ht="15" customHeight="1" spans="1:7">
      <c r="A28" s="66"/>
      <c r="B28" s="69"/>
      <c r="C28" s="28"/>
      <c r="D28" s="31"/>
      <c r="E28" s="29"/>
      <c r="F28" s="29"/>
      <c r="G28" s="68"/>
    </row>
    <row r="29" s="14" customFormat="1" ht="15" customHeight="1" spans="1:7">
      <c r="A29" s="63" t="s">
        <v>1994</v>
      </c>
      <c r="B29" s="22" t="s">
        <v>246</v>
      </c>
      <c r="C29" s="35">
        <f>SUM(C7:C28)</f>
        <v>0</v>
      </c>
      <c r="D29" s="36">
        <f>SUM(D7:D28)</f>
        <v>0</v>
      </c>
      <c r="E29" s="37">
        <f>SUM(E7:E28)</f>
        <v>0</v>
      </c>
      <c r="F29" s="37" t="str">
        <f t="shared" si="0"/>
        <v/>
      </c>
      <c r="G29" s="70" t="str">
        <f t="shared" si="1"/>
        <v/>
      </c>
    </row>
    <row r="30" ht="15" customHeight="1" spans="1:7">
      <c r="A30" s="15" t="str">
        <f>CONCATENATE(封面!$D$11,封面!$G$11)</f>
        <v>被评估单位填表人：何焕苗</v>
      </c>
      <c r="E30" s="15" t="str">
        <f>"评估人员："&amp;封面!$G$20</f>
        <v>评估人员：徐文东</v>
      </c>
      <c r="G30" s="71" t="s">
        <v>287</v>
      </c>
    </row>
    <row r="31" ht="15" customHeight="1" spans="1:1">
      <c r="A31" s="15" t="str">
        <f>CONCATENATE(封面!$D$13,封面!$F$13,封面!$G$13,封面!$H$13,封面!$I$13,封面!$J$13,封面!$K$13)</f>
        <v>填表日期：2024年9月30日</v>
      </c>
    </row>
  </sheetData>
  <mergeCells count="2">
    <mergeCell ref="A2:G2"/>
    <mergeCell ref="A3:G3"/>
  </mergeCells>
  <hyperlinks>
    <hyperlink ref="A1" location="索引目录!G20" display="返回索引页"/>
    <hyperlink ref="B1" location="评估结果分类汇总表!B85" display="返回"/>
    <hyperlink ref="B7" location="长期借款!B1" display="长期借款"/>
    <hyperlink ref="B8" location="应付债券!B1" display="应付债券"/>
    <hyperlink ref="B10" location="长期应付款合计!B1" display="长期应付款"/>
    <hyperlink ref="B12" location="递延收益!A1" display="递延收益"/>
    <hyperlink ref="B11" location="预计负债!B1" display="预计负债"/>
    <hyperlink ref="B13" location="递延所得税负债!B1" display="递延所得税负债"/>
    <hyperlink ref="B14" location="其他非流动负债!B1" display="其他非流动负债"/>
    <hyperlink ref="B9" location="租赁负债!B1" display="租赁负债"/>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85"/>
  <dimension ref="A1:N31"/>
  <sheetViews>
    <sheetView zoomScale="90" zoomScaleNormal="90" zoomScaleSheetLayoutView="90" workbookViewId="0">
      <pane ySplit="6" topLeftCell="A7" activePane="bottomLeft" state="frozen"/>
      <selection/>
      <selection pane="bottomLeft" activeCell="J33" sqref="H14 J33"/>
    </sheetView>
  </sheetViews>
  <sheetFormatPr defaultColWidth="9" defaultRowHeight="15.75" customHeight="1"/>
  <cols>
    <col min="1" max="1" width="7.625" style="15" customWidth="1"/>
    <col min="2" max="2" width="22.75" style="15" customWidth="1"/>
    <col min="3" max="4" width="9.125" style="15" customWidth="1"/>
    <col min="5" max="6" width="7.75" style="15" customWidth="1"/>
    <col min="7" max="7" width="4.75" style="15" customWidth="1"/>
    <col min="8" max="8" width="8.25" style="15" customWidth="1"/>
    <col min="9" max="9" width="12.25" style="15" hidden="1" customWidth="1" outlineLevel="1"/>
    <col min="10" max="10" width="13.625" style="15" customWidth="1" collapsed="1"/>
    <col min="11" max="11" width="10.125" style="15" customWidth="1"/>
    <col min="12" max="13" width="12" style="15" customWidth="1"/>
    <col min="14" max="14" width="10.625" style="15" customWidth="1"/>
    <col min="15" max="16384" width="9" style="15"/>
  </cols>
  <sheetData>
    <row r="1" s="11" customFormat="1" ht="12.4" customHeight="1" spans="1:14">
      <c r="A1" s="16" t="s">
        <v>288</v>
      </c>
      <c r="B1" s="17" t="s">
        <v>289</v>
      </c>
      <c r="C1" s="18"/>
      <c r="D1" s="18"/>
      <c r="E1" s="18"/>
      <c r="F1" s="18"/>
      <c r="G1" s="18"/>
      <c r="H1" s="18"/>
      <c r="I1" s="18"/>
      <c r="J1" s="18"/>
      <c r="K1" s="18"/>
      <c r="L1" s="18"/>
      <c r="M1" s="18"/>
      <c r="N1" s="18"/>
    </row>
    <row r="2" s="12" customFormat="1" ht="30" customHeight="1" spans="1:14">
      <c r="A2" s="19" t="s">
        <v>1995</v>
      </c>
      <c r="B2" s="19"/>
      <c r="C2" s="19"/>
      <c r="D2" s="19"/>
      <c r="E2" s="19"/>
      <c r="F2" s="19"/>
      <c r="G2" s="19"/>
      <c r="H2" s="19"/>
      <c r="I2" s="19"/>
      <c r="J2" s="19"/>
      <c r="K2" s="19"/>
      <c r="L2" s="19"/>
      <c r="M2" s="19"/>
      <c r="N2" s="19"/>
    </row>
    <row r="3" ht="15" customHeight="1" spans="1:14">
      <c r="A3" s="20" t="str">
        <f>CONCATENATE(封面!D9,封面!F9,封面!G9,封面!H9,封面!I9,封面!J9,封面!K9)</f>
        <v>评估基准日：2024年9月30日</v>
      </c>
      <c r="B3" s="20"/>
      <c r="C3" s="20"/>
      <c r="D3" s="20"/>
      <c r="E3" s="20"/>
      <c r="F3" s="20"/>
      <c r="G3" s="20"/>
      <c r="H3" s="20"/>
      <c r="I3" s="20"/>
      <c r="J3" s="38"/>
      <c r="K3" s="38"/>
      <c r="L3" s="38"/>
      <c r="M3" s="38"/>
      <c r="N3" s="38"/>
    </row>
    <row r="4" ht="15" customHeight="1" spans="1:14">
      <c r="A4" s="20"/>
      <c r="B4" s="20"/>
      <c r="C4" s="20"/>
      <c r="D4" s="20"/>
      <c r="E4" s="20"/>
      <c r="F4" s="20"/>
      <c r="G4" s="20"/>
      <c r="H4" s="20"/>
      <c r="I4" s="20"/>
      <c r="J4" s="38"/>
      <c r="K4" s="38"/>
      <c r="L4" s="38"/>
      <c r="M4" s="38"/>
      <c r="N4" s="39" t="s">
        <v>1996</v>
      </c>
    </row>
    <row r="5" ht="15" customHeight="1" spans="1:14">
      <c r="A5" s="21" t="str">
        <f>封面!D7&amp;封面!F7</f>
        <v>被评估单位：杭州宏逸柳溪旅游发展有限公司</v>
      </c>
      <c r="N5" s="40" t="s">
        <v>292</v>
      </c>
    </row>
    <row r="6" s="13" customFormat="1" ht="25.15" customHeight="1" spans="1:14">
      <c r="A6" s="22" t="s">
        <v>293</v>
      </c>
      <c r="B6" s="22" t="s">
        <v>1915</v>
      </c>
      <c r="C6" s="22" t="s">
        <v>372</v>
      </c>
      <c r="D6" s="22" t="s">
        <v>831</v>
      </c>
      <c r="E6" s="22" t="s">
        <v>1916</v>
      </c>
      <c r="F6" s="22" t="s">
        <v>1917</v>
      </c>
      <c r="G6" s="22" t="s">
        <v>295</v>
      </c>
      <c r="H6" s="22" t="s">
        <v>1918</v>
      </c>
      <c r="I6" s="23" t="s">
        <v>298</v>
      </c>
      <c r="J6" s="24" t="s">
        <v>299</v>
      </c>
      <c r="K6" s="22" t="s">
        <v>1919</v>
      </c>
      <c r="L6" s="22" t="s">
        <v>300</v>
      </c>
      <c r="M6" s="22" t="s">
        <v>302</v>
      </c>
      <c r="N6" s="22" t="s">
        <v>303</v>
      </c>
    </row>
    <row r="7" ht="15" customHeight="1" spans="1:14">
      <c r="A7" s="25"/>
      <c r="B7" s="26"/>
      <c r="C7" s="73"/>
      <c r="D7" s="73"/>
      <c r="E7" s="74"/>
      <c r="F7" s="74"/>
      <c r="G7" s="25"/>
      <c r="H7" s="29"/>
      <c r="I7" s="28"/>
      <c r="J7" s="31"/>
      <c r="K7" s="76"/>
      <c r="L7" s="29"/>
      <c r="M7" s="29" t="str">
        <f>IF(OR(J7=0,L7=0),"",(L7-J7)/ABS(J7)*100)</f>
        <v/>
      </c>
      <c r="N7" s="41"/>
    </row>
    <row r="8" ht="15" customHeight="1" spans="1:14">
      <c r="A8" s="25"/>
      <c r="B8" s="26"/>
      <c r="C8" s="73"/>
      <c r="D8" s="73"/>
      <c r="E8" s="25"/>
      <c r="F8" s="25"/>
      <c r="G8" s="25"/>
      <c r="H8" s="29"/>
      <c r="I8" s="28"/>
      <c r="J8" s="31"/>
      <c r="K8" s="76"/>
      <c r="L8" s="29"/>
      <c r="M8" s="29" t="str">
        <f t="shared" ref="M8:M31" si="0">IF(OR(J8=0,L8=0),"",(L8-J8)/ABS(J8)*100)</f>
        <v/>
      </c>
      <c r="N8" s="41"/>
    </row>
    <row r="9" ht="15" customHeight="1" spans="1:14">
      <c r="A9" s="25"/>
      <c r="B9" s="26"/>
      <c r="C9" s="73"/>
      <c r="D9" s="73"/>
      <c r="E9" s="25"/>
      <c r="F9" s="25"/>
      <c r="G9" s="25"/>
      <c r="H9" s="29"/>
      <c r="I9" s="28"/>
      <c r="J9" s="31"/>
      <c r="K9" s="76"/>
      <c r="L9" s="29"/>
      <c r="M9" s="29" t="str">
        <f t="shared" si="0"/>
        <v/>
      </c>
      <c r="N9" s="41"/>
    </row>
    <row r="10" ht="15" customHeight="1" spans="1:14">
      <c r="A10" s="25"/>
      <c r="B10" s="26"/>
      <c r="C10" s="73"/>
      <c r="D10" s="73"/>
      <c r="E10" s="25"/>
      <c r="F10" s="25"/>
      <c r="G10" s="25"/>
      <c r="H10" s="29"/>
      <c r="I10" s="28"/>
      <c r="J10" s="31"/>
      <c r="K10" s="76"/>
      <c r="L10" s="29"/>
      <c r="M10" s="29" t="str">
        <f t="shared" si="0"/>
        <v/>
      </c>
      <c r="N10" s="41"/>
    </row>
    <row r="11" ht="15" customHeight="1" spans="1:14">
      <c r="A11" s="25"/>
      <c r="B11" s="26"/>
      <c r="C11" s="73"/>
      <c r="D11" s="73"/>
      <c r="E11" s="25"/>
      <c r="F11" s="25"/>
      <c r="G11" s="25"/>
      <c r="H11" s="29"/>
      <c r="I11" s="28"/>
      <c r="J11" s="31"/>
      <c r="K11" s="76"/>
      <c r="L11" s="29"/>
      <c r="M11" s="29" t="str">
        <f t="shared" si="0"/>
        <v/>
      </c>
      <c r="N11" s="41"/>
    </row>
    <row r="12" ht="15" customHeight="1" spans="1:14">
      <c r="A12" s="25"/>
      <c r="B12" s="26"/>
      <c r="C12" s="73"/>
      <c r="D12" s="73"/>
      <c r="E12" s="25"/>
      <c r="F12" s="25"/>
      <c r="G12" s="25"/>
      <c r="H12" s="29"/>
      <c r="I12" s="28"/>
      <c r="J12" s="31"/>
      <c r="K12" s="76"/>
      <c r="L12" s="29"/>
      <c r="M12" s="29" t="str">
        <f t="shared" si="0"/>
        <v/>
      </c>
      <c r="N12" s="41"/>
    </row>
    <row r="13" ht="15" customHeight="1" spans="1:14">
      <c r="A13" s="25"/>
      <c r="B13" s="26"/>
      <c r="C13" s="73"/>
      <c r="D13" s="73"/>
      <c r="E13" s="25"/>
      <c r="F13" s="25"/>
      <c r="G13" s="25"/>
      <c r="H13" s="29"/>
      <c r="I13" s="28"/>
      <c r="J13" s="31"/>
      <c r="K13" s="76"/>
      <c r="L13" s="29"/>
      <c r="M13" s="29" t="str">
        <f t="shared" si="0"/>
        <v/>
      </c>
      <c r="N13" s="41"/>
    </row>
    <row r="14" ht="15" customHeight="1" spans="1:14">
      <c r="A14" s="25"/>
      <c r="B14" s="26"/>
      <c r="C14" s="73"/>
      <c r="D14" s="73"/>
      <c r="E14" s="25"/>
      <c r="F14" s="25"/>
      <c r="G14" s="25"/>
      <c r="H14" s="29"/>
      <c r="I14" s="28"/>
      <c r="J14" s="31"/>
      <c r="K14" s="76"/>
      <c r="L14" s="29"/>
      <c r="M14" s="29" t="str">
        <f t="shared" si="0"/>
        <v/>
      </c>
      <c r="N14" s="41"/>
    </row>
    <row r="15" ht="15" customHeight="1" spans="1:14">
      <c r="A15" s="25"/>
      <c r="B15" s="26"/>
      <c r="C15" s="73"/>
      <c r="D15" s="73"/>
      <c r="E15" s="25"/>
      <c r="F15" s="25"/>
      <c r="G15" s="25"/>
      <c r="H15" s="29"/>
      <c r="I15" s="28"/>
      <c r="J15" s="31"/>
      <c r="K15" s="76"/>
      <c r="L15" s="29"/>
      <c r="M15" s="29" t="str">
        <f t="shared" si="0"/>
        <v/>
      </c>
      <c r="N15" s="41"/>
    </row>
    <row r="16" ht="15" customHeight="1" spans="1:14">
      <c r="A16" s="25"/>
      <c r="B16" s="26"/>
      <c r="C16" s="73"/>
      <c r="D16" s="73"/>
      <c r="E16" s="25"/>
      <c r="F16" s="25"/>
      <c r="G16" s="25"/>
      <c r="H16" s="29"/>
      <c r="I16" s="28"/>
      <c r="J16" s="31"/>
      <c r="K16" s="76"/>
      <c r="L16" s="29"/>
      <c r="M16" s="29" t="str">
        <f t="shared" si="0"/>
        <v/>
      </c>
      <c r="N16" s="41"/>
    </row>
    <row r="17" ht="15" customHeight="1" spans="1:14">
      <c r="A17" s="25"/>
      <c r="B17" s="26"/>
      <c r="C17" s="73"/>
      <c r="D17" s="73"/>
      <c r="E17" s="25"/>
      <c r="F17" s="25"/>
      <c r="G17" s="25"/>
      <c r="H17" s="29"/>
      <c r="I17" s="28"/>
      <c r="J17" s="31"/>
      <c r="K17" s="76"/>
      <c r="L17" s="29"/>
      <c r="M17" s="29" t="str">
        <f t="shared" si="0"/>
        <v/>
      </c>
      <c r="N17" s="41"/>
    </row>
    <row r="18" ht="15" customHeight="1" spans="1:14">
      <c r="A18" s="25"/>
      <c r="B18" s="26"/>
      <c r="C18" s="73"/>
      <c r="D18" s="73"/>
      <c r="E18" s="25"/>
      <c r="F18" s="25"/>
      <c r="G18" s="25"/>
      <c r="H18" s="29"/>
      <c r="I18" s="28"/>
      <c r="J18" s="31"/>
      <c r="K18" s="76"/>
      <c r="L18" s="29"/>
      <c r="M18" s="29" t="str">
        <f t="shared" si="0"/>
        <v/>
      </c>
      <c r="N18" s="41"/>
    </row>
    <row r="19" ht="15" customHeight="1" spans="1:14">
      <c r="A19" s="25"/>
      <c r="B19" s="26"/>
      <c r="C19" s="73"/>
      <c r="D19" s="73"/>
      <c r="E19" s="25"/>
      <c r="F19" s="25"/>
      <c r="G19" s="25"/>
      <c r="H19" s="29"/>
      <c r="I19" s="28"/>
      <c r="J19" s="31"/>
      <c r="K19" s="76"/>
      <c r="L19" s="29"/>
      <c r="M19" s="29" t="str">
        <f t="shared" si="0"/>
        <v/>
      </c>
      <c r="N19" s="41"/>
    </row>
    <row r="20" ht="15" customHeight="1" spans="1:14">
      <c r="A20" s="25"/>
      <c r="B20" s="26"/>
      <c r="C20" s="73"/>
      <c r="D20" s="73"/>
      <c r="E20" s="25"/>
      <c r="F20" s="25"/>
      <c r="G20" s="25"/>
      <c r="H20" s="29"/>
      <c r="I20" s="28"/>
      <c r="J20" s="31"/>
      <c r="K20" s="76"/>
      <c r="L20" s="29"/>
      <c r="M20" s="29" t="str">
        <f t="shared" si="0"/>
        <v/>
      </c>
      <c r="N20" s="41"/>
    </row>
    <row r="21" ht="15" customHeight="1" spans="1:14">
      <c r="A21" s="25"/>
      <c r="B21" s="26"/>
      <c r="C21" s="73"/>
      <c r="D21" s="73"/>
      <c r="E21" s="25"/>
      <c r="F21" s="25"/>
      <c r="G21" s="25"/>
      <c r="H21" s="29"/>
      <c r="I21" s="28"/>
      <c r="J21" s="31"/>
      <c r="K21" s="76"/>
      <c r="L21" s="29"/>
      <c r="M21" s="29" t="str">
        <f t="shared" si="0"/>
        <v/>
      </c>
      <c r="N21" s="41"/>
    </row>
    <row r="22" ht="15" customHeight="1" spans="1:14">
      <c r="A22" s="25"/>
      <c r="B22" s="26"/>
      <c r="C22" s="73"/>
      <c r="D22" s="73"/>
      <c r="E22" s="25"/>
      <c r="F22" s="25"/>
      <c r="G22" s="25"/>
      <c r="H22" s="29"/>
      <c r="I22" s="28"/>
      <c r="J22" s="31"/>
      <c r="K22" s="76"/>
      <c r="L22" s="29"/>
      <c r="M22" s="29" t="str">
        <f t="shared" si="0"/>
        <v/>
      </c>
      <c r="N22" s="41"/>
    </row>
    <row r="23" ht="15" customHeight="1" spans="1:14">
      <c r="A23" s="25"/>
      <c r="B23" s="26"/>
      <c r="C23" s="73"/>
      <c r="D23" s="73"/>
      <c r="E23" s="25"/>
      <c r="F23" s="25"/>
      <c r="G23" s="25"/>
      <c r="H23" s="29"/>
      <c r="I23" s="28"/>
      <c r="J23" s="31"/>
      <c r="K23" s="76"/>
      <c r="L23" s="29"/>
      <c r="M23" s="29" t="str">
        <f t="shared" si="0"/>
        <v/>
      </c>
      <c r="N23" s="41"/>
    </row>
    <row r="24" ht="15" customHeight="1" spans="1:14">
      <c r="A24" s="25"/>
      <c r="B24" s="26"/>
      <c r="C24" s="73"/>
      <c r="D24" s="73"/>
      <c r="E24" s="25"/>
      <c r="F24" s="25"/>
      <c r="G24" s="25"/>
      <c r="H24" s="29"/>
      <c r="I24" s="28"/>
      <c r="J24" s="31"/>
      <c r="K24" s="76"/>
      <c r="L24" s="29"/>
      <c r="M24" s="29" t="str">
        <f t="shared" si="0"/>
        <v/>
      </c>
      <c r="N24" s="41"/>
    </row>
    <row r="25" ht="15" customHeight="1" spans="1:14">
      <c r="A25" s="25"/>
      <c r="B25" s="26"/>
      <c r="C25" s="73"/>
      <c r="D25" s="73"/>
      <c r="E25" s="25"/>
      <c r="F25" s="25"/>
      <c r="G25" s="25"/>
      <c r="H25" s="29"/>
      <c r="I25" s="28"/>
      <c r="J25" s="31"/>
      <c r="K25" s="76"/>
      <c r="L25" s="29"/>
      <c r="M25" s="29" t="str">
        <f t="shared" si="0"/>
        <v/>
      </c>
      <c r="N25" s="41"/>
    </row>
    <row r="26" ht="15" customHeight="1" spans="1:14">
      <c r="A26" s="25"/>
      <c r="B26" s="26"/>
      <c r="C26" s="73"/>
      <c r="D26" s="73"/>
      <c r="E26" s="25"/>
      <c r="F26" s="25"/>
      <c r="G26" s="25"/>
      <c r="H26" s="29"/>
      <c r="I26" s="28"/>
      <c r="J26" s="31"/>
      <c r="K26" s="76"/>
      <c r="L26" s="29"/>
      <c r="M26" s="29" t="str">
        <f t="shared" si="0"/>
        <v/>
      </c>
      <c r="N26" s="41"/>
    </row>
    <row r="27" ht="15" customHeight="1" spans="1:14">
      <c r="A27" s="25"/>
      <c r="B27" s="26"/>
      <c r="C27" s="73"/>
      <c r="D27" s="73"/>
      <c r="E27" s="25"/>
      <c r="F27" s="25"/>
      <c r="G27" s="25"/>
      <c r="H27" s="29"/>
      <c r="I27" s="28"/>
      <c r="J27" s="31"/>
      <c r="K27" s="76"/>
      <c r="L27" s="29"/>
      <c r="M27" s="29" t="str">
        <f t="shared" si="0"/>
        <v/>
      </c>
      <c r="N27" s="41"/>
    </row>
    <row r="28" ht="15" customHeight="1" spans="1:14">
      <c r="A28" s="25"/>
      <c r="B28" s="26"/>
      <c r="C28" s="73"/>
      <c r="D28" s="73"/>
      <c r="E28" s="25"/>
      <c r="F28" s="25"/>
      <c r="G28" s="25"/>
      <c r="H28" s="29"/>
      <c r="I28" s="28"/>
      <c r="J28" s="31"/>
      <c r="K28" s="76"/>
      <c r="L28" s="29"/>
      <c r="M28" s="29" t="str">
        <f t="shared" si="0"/>
        <v/>
      </c>
      <c r="N28" s="41"/>
    </row>
    <row r="29" ht="15" customHeight="1" spans="1:14">
      <c r="A29" s="25"/>
      <c r="B29" s="26"/>
      <c r="C29" s="73"/>
      <c r="D29" s="73"/>
      <c r="E29" s="25"/>
      <c r="F29" s="25"/>
      <c r="G29" s="25"/>
      <c r="H29" s="29"/>
      <c r="I29" s="28"/>
      <c r="J29" s="31"/>
      <c r="K29" s="76"/>
      <c r="L29" s="29"/>
      <c r="M29" s="29" t="str">
        <f t="shared" si="0"/>
        <v/>
      </c>
      <c r="N29" s="41"/>
    </row>
    <row r="30" ht="15" customHeight="1" spans="1:14">
      <c r="A30" s="25"/>
      <c r="B30" s="26"/>
      <c r="C30" s="73"/>
      <c r="D30" s="73"/>
      <c r="E30" s="25"/>
      <c r="F30" s="25"/>
      <c r="G30" s="25"/>
      <c r="H30" s="29"/>
      <c r="I30" s="28"/>
      <c r="J30" s="31"/>
      <c r="K30" s="76"/>
      <c r="L30" s="29"/>
      <c r="M30" s="29" t="str">
        <f t="shared" si="0"/>
        <v/>
      </c>
      <c r="N30" s="41"/>
    </row>
    <row r="31" s="14" customFormat="1" ht="15" customHeight="1" spans="1:14">
      <c r="A31" s="32" t="s">
        <v>1892</v>
      </c>
      <c r="B31" s="33"/>
      <c r="C31" s="75"/>
      <c r="D31" s="75"/>
      <c r="E31" s="22"/>
      <c r="F31" s="22"/>
      <c r="G31" s="22"/>
      <c r="H31" s="37"/>
      <c r="I31" s="35">
        <f>SUM(I7:I30)</f>
        <v>0</v>
      </c>
      <c r="J31" s="36">
        <f>SUM(J7:J30)</f>
        <v>0</v>
      </c>
      <c r="K31" s="77"/>
      <c r="L31" s="37">
        <f>SUM(L7:L30)</f>
        <v>0</v>
      </c>
      <c r="M31" s="29" t="str">
        <f t="shared" si="0"/>
        <v/>
      </c>
      <c r="N31" s="42"/>
    </row>
  </sheetData>
  <mergeCells count="3">
    <mergeCell ref="A2:N2"/>
    <mergeCell ref="A3:N3"/>
    <mergeCell ref="A31:B31"/>
  </mergeCells>
  <hyperlinks>
    <hyperlink ref="A1" location="索引目录!I20" display="返回索引页"/>
    <hyperlink ref="B1" location="'非流动负债汇总 '!B6"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dimension ref="A1:K31"/>
  <sheetViews>
    <sheetView showGridLines="0" zoomScale="90" zoomScaleNormal="90" zoomScaleSheetLayoutView="90" workbookViewId="0">
      <pane ySplit="6" topLeftCell="A19" activePane="bottomLeft" state="frozen"/>
      <selection/>
      <selection pane="bottomLeft" activeCell="J33" sqref="H14 J33"/>
    </sheetView>
  </sheetViews>
  <sheetFormatPr defaultColWidth="8.75" defaultRowHeight="12.75"/>
  <cols>
    <col min="1" max="1" width="7.625" style="15" customWidth="1"/>
    <col min="2" max="2" width="25" style="15" customWidth="1"/>
    <col min="3" max="3" width="12" style="15" customWidth="1"/>
    <col min="4" max="4" width="11.5" style="15" customWidth="1"/>
    <col min="5" max="5" width="11.625" style="15" customWidth="1"/>
    <col min="6" max="6" width="10" style="15" customWidth="1"/>
    <col min="7" max="7" width="13" style="15" hidden="1" customWidth="1" outlineLevel="1"/>
    <col min="8" max="8" width="15.625" style="15" customWidth="1" collapsed="1"/>
    <col min="9" max="9" width="15.625" style="15" customWidth="1"/>
    <col min="10" max="10" width="9.875" style="15" customWidth="1"/>
    <col min="11" max="11" width="10.125" style="15" customWidth="1"/>
    <col min="12" max="16384" width="8.75" style="15"/>
  </cols>
  <sheetData>
    <row r="1" s="11" customFormat="1" ht="12.4" customHeight="1" spans="1:11">
      <c r="A1" s="16" t="s">
        <v>288</v>
      </c>
      <c r="B1" s="17" t="s">
        <v>289</v>
      </c>
      <c r="C1" s="18"/>
      <c r="D1" s="18"/>
      <c r="E1" s="18"/>
      <c r="F1" s="18"/>
      <c r="G1" s="18"/>
      <c r="H1" s="18"/>
      <c r="I1" s="18"/>
      <c r="J1" s="18"/>
      <c r="K1" s="18"/>
    </row>
    <row r="2" s="12" customFormat="1" ht="30" customHeight="1" spans="1:11">
      <c r="A2" s="46" t="s">
        <v>1997</v>
      </c>
      <c r="B2" s="46"/>
      <c r="C2" s="46"/>
      <c r="D2" s="46"/>
      <c r="E2" s="46"/>
      <c r="F2" s="46"/>
      <c r="G2" s="46"/>
      <c r="H2" s="46"/>
      <c r="I2" s="46"/>
      <c r="J2" s="46"/>
      <c r="K2" s="46"/>
    </row>
    <row r="3" ht="15" customHeight="1" spans="1:11">
      <c r="A3" s="20" t="str">
        <f>CONCATENATE(封面!D9,封面!F9,封面!G9,封面!H9,封面!I9,封面!J9,封面!K9)</f>
        <v>评估基准日：2024年9月30日</v>
      </c>
      <c r="B3" s="20"/>
      <c r="C3" s="20"/>
      <c r="D3" s="20"/>
      <c r="E3" s="20"/>
      <c r="F3" s="20"/>
      <c r="G3" s="20"/>
      <c r="H3" s="20"/>
      <c r="I3" s="38"/>
      <c r="J3" s="38"/>
      <c r="K3" s="38"/>
    </row>
    <row r="4" ht="15" customHeight="1" spans="1:11">
      <c r="A4" s="20"/>
      <c r="B4" s="20"/>
      <c r="C4" s="20"/>
      <c r="D4" s="20"/>
      <c r="E4" s="20"/>
      <c r="F4" s="20"/>
      <c r="G4" s="20"/>
      <c r="H4" s="20"/>
      <c r="I4" s="38"/>
      <c r="J4" s="38"/>
      <c r="K4" s="39" t="s">
        <v>1998</v>
      </c>
    </row>
    <row r="5" ht="15" customHeight="1" spans="1:11">
      <c r="A5" s="21" t="str">
        <f>封面!D7&amp;封面!F7</f>
        <v>被评估单位：杭州宏逸柳溪旅游发展有限公司</v>
      </c>
      <c r="K5" s="40" t="s">
        <v>292</v>
      </c>
    </row>
    <row r="6" s="14" customFormat="1" ht="25.15" customHeight="1" spans="1:11">
      <c r="A6" s="22" t="s">
        <v>293</v>
      </c>
      <c r="B6" s="22" t="s">
        <v>1999</v>
      </c>
      <c r="C6" s="22" t="s">
        <v>830</v>
      </c>
      <c r="D6" s="22" t="s">
        <v>372</v>
      </c>
      <c r="E6" s="22" t="s">
        <v>831</v>
      </c>
      <c r="F6" s="22" t="s">
        <v>340</v>
      </c>
      <c r="G6" s="23" t="s">
        <v>298</v>
      </c>
      <c r="H6" s="24" t="s">
        <v>299</v>
      </c>
      <c r="I6" s="22" t="s">
        <v>300</v>
      </c>
      <c r="J6" s="22" t="s">
        <v>302</v>
      </c>
      <c r="K6" s="22" t="s">
        <v>2000</v>
      </c>
    </row>
    <row r="7" ht="15" customHeight="1" spans="1:11">
      <c r="A7" s="25"/>
      <c r="B7" s="26"/>
      <c r="C7" s="26"/>
      <c r="D7" s="73"/>
      <c r="E7" s="73"/>
      <c r="F7" s="74"/>
      <c r="G7" s="28"/>
      <c r="H7" s="31"/>
      <c r="I7" s="29"/>
      <c r="J7" s="29" t="str">
        <f>IF(OR(H7=0,I7=0),"",(I7-H7)/ABS(H7)*100)</f>
        <v/>
      </c>
      <c r="K7" s="41"/>
    </row>
    <row r="8" ht="15" customHeight="1" spans="1:11">
      <c r="A8" s="25"/>
      <c r="B8" s="26"/>
      <c r="C8" s="26"/>
      <c r="D8" s="73"/>
      <c r="E8" s="73"/>
      <c r="F8" s="25"/>
      <c r="G8" s="28"/>
      <c r="H8" s="31"/>
      <c r="I8" s="29"/>
      <c r="J8" s="29" t="str">
        <f t="shared" ref="J8:J31" si="0">IF(OR(H8=0,I8=0),"",(I8-H8)/ABS(H8)*100)</f>
        <v/>
      </c>
      <c r="K8" s="41"/>
    </row>
    <row r="9" ht="15" customHeight="1" spans="1:11">
      <c r="A9" s="25"/>
      <c r="B9" s="26"/>
      <c r="C9" s="26"/>
      <c r="D9" s="73"/>
      <c r="E9" s="73"/>
      <c r="F9" s="25"/>
      <c r="G9" s="28"/>
      <c r="H9" s="31"/>
      <c r="I9" s="29"/>
      <c r="J9" s="29" t="str">
        <f t="shared" si="0"/>
        <v/>
      </c>
      <c r="K9" s="41"/>
    </row>
    <row r="10" ht="15" customHeight="1" spans="1:11">
      <c r="A10" s="25"/>
      <c r="B10" s="26"/>
      <c r="C10" s="26"/>
      <c r="D10" s="73"/>
      <c r="E10" s="73"/>
      <c r="F10" s="25"/>
      <c r="G10" s="28"/>
      <c r="H10" s="31"/>
      <c r="I10" s="29"/>
      <c r="J10" s="29" t="str">
        <f t="shared" si="0"/>
        <v/>
      </c>
      <c r="K10" s="41"/>
    </row>
    <row r="11" ht="15" customHeight="1" spans="1:11">
      <c r="A11" s="25"/>
      <c r="B11" s="26"/>
      <c r="C11" s="26"/>
      <c r="D11" s="73"/>
      <c r="E11" s="73"/>
      <c r="F11" s="25"/>
      <c r="G11" s="28"/>
      <c r="H11" s="31"/>
      <c r="I11" s="29"/>
      <c r="J11" s="29" t="str">
        <f t="shared" si="0"/>
        <v/>
      </c>
      <c r="K11" s="41"/>
    </row>
    <row r="12" ht="15" customHeight="1" spans="1:11">
      <c r="A12" s="25"/>
      <c r="B12" s="26"/>
      <c r="C12" s="26"/>
      <c r="D12" s="73"/>
      <c r="E12" s="73"/>
      <c r="F12" s="25"/>
      <c r="G12" s="28"/>
      <c r="H12" s="31"/>
      <c r="I12" s="29"/>
      <c r="J12" s="29" t="str">
        <f t="shared" si="0"/>
        <v/>
      </c>
      <c r="K12" s="41"/>
    </row>
    <row r="13" ht="15" customHeight="1" spans="1:11">
      <c r="A13" s="25"/>
      <c r="B13" s="26"/>
      <c r="C13" s="26"/>
      <c r="D13" s="73"/>
      <c r="E13" s="73"/>
      <c r="F13" s="25"/>
      <c r="G13" s="28"/>
      <c r="H13" s="31"/>
      <c r="I13" s="29"/>
      <c r="J13" s="29" t="str">
        <f t="shared" si="0"/>
        <v/>
      </c>
      <c r="K13" s="41"/>
    </row>
    <row r="14" ht="15" customHeight="1" spans="1:11">
      <c r="A14" s="25"/>
      <c r="B14" s="26"/>
      <c r="C14" s="26"/>
      <c r="D14" s="73"/>
      <c r="E14" s="73"/>
      <c r="F14" s="25"/>
      <c r="G14" s="28"/>
      <c r="H14" s="31"/>
      <c r="I14" s="29"/>
      <c r="J14" s="29" t="str">
        <f t="shared" si="0"/>
        <v/>
      </c>
      <c r="K14" s="41"/>
    </row>
    <row r="15" ht="15" customHeight="1" spans="1:11">
      <c r="A15" s="25"/>
      <c r="B15" s="26"/>
      <c r="C15" s="26"/>
      <c r="D15" s="73"/>
      <c r="E15" s="73"/>
      <c r="F15" s="25"/>
      <c r="G15" s="28"/>
      <c r="H15" s="31"/>
      <c r="I15" s="29"/>
      <c r="J15" s="29" t="str">
        <f t="shared" si="0"/>
        <v/>
      </c>
      <c r="K15" s="41"/>
    </row>
    <row r="16" ht="15" customHeight="1" spans="1:11">
      <c r="A16" s="25"/>
      <c r="B16" s="26"/>
      <c r="C16" s="26"/>
      <c r="D16" s="73"/>
      <c r="E16" s="73"/>
      <c r="F16" s="25"/>
      <c r="G16" s="28"/>
      <c r="H16" s="31"/>
      <c r="I16" s="29"/>
      <c r="J16" s="29" t="str">
        <f t="shared" si="0"/>
        <v/>
      </c>
      <c r="K16" s="41"/>
    </row>
    <row r="17" ht="15" customHeight="1" spans="1:11">
      <c r="A17" s="25"/>
      <c r="B17" s="26"/>
      <c r="C17" s="26"/>
      <c r="D17" s="73"/>
      <c r="E17" s="73"/>
      <c r="F17" s="25"/>
      <c r="G17" s="28"/>
      <c r="H17" s="31"/>
      <c r="I17" s="29"/>
      <c r="J17" s="29" t="str">
        <f t="shared" si="0"/>
        <v/>
      </c>
      <c r="K17" s="41"/>
    </row>
    <row r="18" ht="15" customHeight="1" spans="1:11">
      <c r="A18" s="25"/>
      <c r="B18" s="26"/>
      <c r="C18" s="26"/>
      <c r="D18" s="73"/>
      <c r="E18" s="73"/>
      <c r="F18" s="25"/>
      <c r="G18" s="28"/>
      <c r="H18" s="31"/>
      <c r="I18" s="29"/>
      <c r="J18" s="29" t="str">
        <f t="shared" si="0"/>
        <v/>
      </c>
      <c r="K18" s="41"/>
    </row>
    <row r="19" ht="15" customHeight="1" spans="1:11">
      <c r="A19" s="25"/>
      <c r="B19" s="26"/>
      <c r="C19" s="26"/>
      <c r="D19" s="73"/>
      <c r="E19" s="73"/>
      <c r="F19" s="25"/>
      <c r="G19" s="28"/>
      <c r="H19" s="31"/>
      <c r="I19" s="29"/>
      <c r="J19" s="29" t="str">
        <f t="shared" si="0"/>
        <v/>
      </c>
      <c r="K19" s="41"/>
    </row>
    <row r="20" ht="15" customHeight="1" spans="1:11">
      <c r="A20" s="25"/>
      <c r="B20" s="26"/>
      <c r="C20" s="26"/>
      <c r="D20" s="73"/>
      <c r="E20" s="73"/>
      <c r="F20" s="25"/>
      <c r="G20" s="28"/>
      <c r="H20" s="31"/>
      <c r="I20" s="29"/>
      <c r="J20" s="29" t="str">
        <f t="shared" si="0"/>
        <v/>
      </c>
      <c r="K20" s="41"/>
    </row>
    <row r="21" ht="15" customHeight="1" spans="1:11">
      <c r="A21" s="25"/>
      <c r="B21" s="26"/>
      <c r="C21" s="26"/>
      <c r="D21" s="73"/>
      <c r="E21" s="73"/>
      <c r="F21" s="25"/>
      <c r="G21" s="28"/>
      <c r="H21" s="31"/>
      <c r="I21" s="29"/>
      <c r="J21" s="29" t="str">
        <f t="shared" si="0"/>
        <v/>
      </c>
      <c r="K21" s="41"/>
    </row>
    <row r="22" ht="15" customHeight="1" spans="1:11">
      <c r="A22" s="25"/>
      <c r="B22" s="26"/>
      <c r="C22" s="26"/>
      <c r="D22" s="73"/>
      <c r="E22" s="73"/>
      <c r="F22" s="25"/>
      <c r="G22" s="28"/>
      <c r="H22" s="31"/>
      <c r="I22" s="29"/>
      <c r="J22" s="29" t="str">
        <f t="shared" si="0"/>
        <v/>
      </c>
      <c r="K22" s="41"/>
    </row>
    <row r="23" ht="15" customHeight="1" spans="1:11">
      <c r="A23" s="25"/>
      <c r="B23" s="26"/>
      <c r="C23" s="26"/>
      <c r="D23" s="73"/>
      <c r="E23" s="73"/>
      <c r="F23" s="25"/>
      <c r="G23" s="28"/>
      <c r="H23" s="31"/>
      <c r="I23" s="29"/>
      <c r="J23" s="29" t="str">
        <f t="shared" si="0"/>
        <v/>
      </c>
      <c r="K23" s="41"/>
    </row>
    <row r="24" ht="15" customHeight="1" spans="1:11">
      <c r="A24" s="25"/>
      <c r="B24" s="26"/>
      <c r="C24" s="26"/>
      <c r="D24" s="73"/>
      <c r="E24" s="73"/>
      <c r="F24" s="25"/>
      <c r="G24" s="28"/>
      <c r="H24" s="31"/>
      <c r="I24" s="29"/>
      <c r="J24" s="29" t="str">
        <f t="shared" si="0"/>
        <v/>
      </c>
      <c r="K24" s="41"/>
    </row>
    <row r="25" ht="15" customHeight="1" spans="1:11">
      <c r="A25" s="25"/>
      <c r="B25" s="26"/>
      <c r="C25" s="26"/>
      <c r="D25" s="73"/>
      <c r="E25" s="73"/>
      <c r="F25" s="25"/>
      <c r="G25" s="28"/>
      <c r="H25" s="31"/>
      <c r="I25" s="29"/>
      <c r="J25" s="29" t="str">
        <f t="shared" si="0"/>
        <v/>
      </c>
      <c r="K25" s="41"/>
    </row>
    <row r="26" ht="15" customHeight="1" spans="1:11">
      <c r="A26" s="25"/>
      <c r="B26" s="26"/>
      <c r="C26" s="26"/>
      <c r="D26" s="73"/>
      <c r="E26" s="73"/>
      <c r="F26" s="25"/>
      <c r="G26" s="28"/>
      <c r="H26" s="31"/>
      <c r="I26" s="29"/>
      <c r="J26" s="29" t="str">
        <f t="shared" si="0"/>
        <v/>
      </c>
      <c r="K26" s="41"/>
    </row>
    <row r="27" ht="15" customHeight="1" spans="1:11">
      <c r="A27" s="25"/>
      <c r="B27" s="26"/>
      <c r="C27" s="26"/>
      <c r="D27" s="73"/>
      <c r="E27" s="73"/>
      <c r="F27" s="25"/>
      <c r="G27" s="28"/>
      <c r="H27" s="31"/>
      <c r="I27" s="29"/>
      <c r="J27" s="29" t="str">
        <f t="shared" si="0"/>
        <v/>
      </c>
      <c r="K27" s="41"/>
    </row>
    <row r="28" ht="15" customHeight="1" spans="1:11">
      <c r="A28" s="25"/>
      <c r="B28" s="26"/>
      <c r="C28" s="26"/>
      <c r="D28" s="73"/>
      <c r="E28" s="73"/>
      <c r="F28" s="25"/>
      <c r="G28" s="28"/>
      <c r="H28" s="31"/>
      <c r="I28" s="29"/>
      <c r="J28" s="29" t="str">
        <f t="shared" si="0"/>
        <v/>
      </c>
      <c r="K28" s="41"/>
    </row>
    <row r="29" ht="15" customHeight="1" spans="1:11">
      <c r="A29" s="25"/>
      <c r="B29" s="26"/>
      <c r="C29" s="26"/>
      <c r="D29" s="73"/>
      <c r="E29" s="73"/>
      <c r="F29" s="25"/>
      <c r="G29" s="28"/>
      <c r="H29" s="31"/>
      <c r="I29" s="29"/>
      <c r="J29" s="29" t="str">
        <f t="shared" si="0"/>
        <v/>
      </c>
      <c r="K29" s="41"/>
    </row>
    <row r="30" ht="15" customHeight="1" spans="1:11">
      <c r="A30" s="25"/>
      <c r="B30" s="26"/>
      <c r="C30" s="26"/>
      <c r="D30" s="73"/>
      <c r="E30" s="73"/>
      <c r="F30" s="25"/>
      <c r="G30" s="28"/>
      <c r="H30" s="31"/>
      <c r="I30" s="29"/>
      <c r="J30" s="29" t="str">
        <f t="shared" si="0"/>
        <v/>
      </c>
      <c r="K30" s="41"/>
    </row>
    <row r="31" s="14" customFormat="1" ht="15" customHeight="1" spans="1:11">
      <c r="A31" s="32" t="s">
        <v>1892</v>
      </c>
      <c r="B31" s="33"/>
      <c r="C31" s="22"/>
      <c r="D31" s="22"/>
      <c r="E31" s="22"/>
      <c r="F31" s="22"/>
      <c r="G31" s="35">
        <f>SUM(G7:G30)</f>
        <v>0</v>
      </c>
      <c r="H31" s="36">
        <f>SUM(H7:H30)</f>
        <v>0</v>
      </c>
      <c r="I31" s="37">
        <f>SUM(I7:I30)</f>
        <v>0</v>
      </c>
      <c r="J31" s="29" t="str">
        <f t="shared" si="0"/>
        <v/>
      </c>
      <c r="K31" s="42"/>
    </row>
  </sheetData>
  <mergeCells count="3">
    <mergeCell ref="A2:K2"/>
    <mergeCell ref="A3:K3"/>
    <mergeCell ref="A31:B31"/>
  </mergeCells>
  <hyperlinks>
    <hyperlink ref="A1" location="索引目录!I21" display="返回索引页"/>
    <hyperlink ref="B1" location="'非流动负债汇总 '!B7" display="返回"/>
  </hyperlinks>
  <printOptions horizontalCentered="1"/>
  <pageMargins left="0.15748031496063" right="0.15748031496063" top="0.984251968503937" bottom="0.78740157480315" header="0.984251968503937" footer="0.393700787401575"/>
  <pageSetup paperSize="9" fitToHeight="0" orientation="landscape" horizontalDpi="300" verticalDpi="300"/>
  <headerFooter alignWithMargins="0">
    <oddFooter>&amp;L&amp;9&amp;"宋体,常规"被评估单位填表人：
填表日期：      年   月   日&amp;C&amp;9&amp;"宋体,常规"评估人员：
&amp;R&amp;9&amp;"宋体,常规"共&amp;N页，第&amp;P页</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dimension ref="A1:I31"/>
  <sheetViews>
    <sheetView zoomScale="90" zoomScaleNormal="90" workbookViewId="0">
      <pane ySplit="6" topLeftCell="A16" activePane="bottomLeft" state="frozen"/>
      <selection/>
      <selection pane="bottomLeft" activeCell="J33" sqref="H14 J33"/>
    </sheetView>
  </sheetViews>
  <sheetFormatPr defaultColWidth="8.75" defaultRowHeight="12.75"/>
  <cols>
    <col min="1" max="1" width="7.625" style="15" customWidth="1"/>
    <col min="2" max="2" width="29" style="15" customWidth="1"/>
    <col min="3" max="3" width="20.25" style="15" customWidth="1"/>
    <col min="4" max="4" width="11.5" style="15" customWidth="1"/>
    <col min="5" max="5" width="13" style="15" hidden="1" customWidth="1" outlineLevel="1"/>
    <col min="6" max="6" width="19.125" style="15" customWidth="1" collapsed="1"/>
    <col min="7" max="7" width="19.125" style="15" customWidth="1"/>
    <col min="8" max="8" width="14.625" style="15" customWidth="1"/>
    <col min="9" max="9" width="8.875" style="15" customWidth="1"/>
    <col min="10" max="16383" width="8.75" style="15"/>
    <col min="16384" max="16384" width="8.75" style="54"/>
  </cols>
  <sheetData>
    <row r="1" s="11" customFormat="1" ht="12.4" customHeight="1" spans="1:9">
      <c r="A1" s="17" t="s">
        <v>268</v>
      </c>
      <c r="B1" s="72" t="s">
        <v>335</v>
      </c>
      <c r="C1" s="18"/>
      <c r="D1" s="18"/>
      <c r="E1" s="18"/>
      <c r="F1" s="18"/>
      <c r="G1" s="18"/>
      <c r="H1" s="18"/>
      <c r="I1" s="18"/>
    </row>
    <row r="2" s="12" customFormat="1" ht="30" customHeight="1" spans="1:9">
      <c r="A2" s="46" t="s">
        <v>2001</v>
      </c>
      <c r="B2" s="46"/>
      <c r="C2" s="46"/>
      <c r="D2" s="46"/>
      <c r="E2" s="46"/>
      <c r="F2" s="46"/>
      <c r="G2" s="46"/>
      <c r="H2" s="46"/>
      <c r="I2" s="46"/>
    </row>
    <row r="3" s="15" customFormat="1" ht="15" customHeight="1" spans="1:9">
      <c r="A3" s="20" t="str">
        <f>CONCATENATE(封面!D9,封面!F9,封面!G9,封面!H9,封面!I9,封面!J9,封面!K9)</f>
        <v>评估基准日：2024年9月30日</v>
      </c>
      <c r="B3" s="20"/>
      <c r="C3" s="20"/>
      <c r="D3" s="20"/>
      <c r="E3" s="20"/>
      <c r="F3" s="20"/>
      <c r="G3" s="38"/>
      <c r="H3" s="38"/>
      <c r="I3" s="38"/>
    </row>
    <row r="4" s="15" customFormat="1" ht="15" customHeight="1" spans="1:9">
      <c r="A4" s="20"/>
      <c r="B4" s="20"/>
      <c r="C4" s="20"/>
      <c r="D4" s="20"/>
      <c r="E4" s="20"/>
      <c r="F4" s="20"/>
      <c r="G4" s="38"/>
      <c r="H4" s="38"/>
      <c r="I4" s="39" t="s">
        <v>2002</v>
      </c>
    </row>
    <row r="5" s="15" customFormat="1" ht="15" customHeight="1" spans="1:9">
      <c r="A5" s="21" t="str">
        <f>封面!D7&amp;封面!F7</f>
        <v>被评估单位：杭州宏逸柳溪旅游发展有限公司</v>
      </c>
      <c r="I5" s="40" t="s">
        <v>292</v>
      </c>
    </row>
    <row r="6" s="14" customFormat="1" ht="25.15" customHeight="1" spans="1:9">
      <c r="A6" s="22" t="s">
        <v>293</v>
      </c>
      <c r="B6" s="22" t="s">
        <v>2003</v>
      </c>
      <c r="C6" s="22" t="s">
        <v>821</v>
      </c>
      <c r="D6" s="22" t="s">
        <v>372</v>
      </c>
      <c r="E6" s="23" t="s">
        <v>298</v>
      </c>
      <c r="F6" s="24" t="s">
        <v>299</v>
      </c>
      <c r="G6" s="22" t="s">
        <v>300</v>
      </c>
      <c r="H6" s="22" t="s">
        <v>302</v>
      </c>
      <c r="I6" s="22" t="s">
        <v>2000</v>
      </c>
    </row>
    <row r="7" s="15" customFormat="1" ht="15" customHeight="1" spans="1:9">
      <c r="A7" s="25"/>
      <c r="B7" s="26"/>
      <c r="C7" s="26"/>
      <c r="D7" s="27"/>
      <c r="E7" s="28"/>
      <c r="F7" s="31"/>
      <c r="G7" s="29"/>
      <c r="H7" s="29" t="str">
        <f>IF(OR(F7=0,G7=0),"",(G7-F7)/ABS(F7)*100)</f>
        <v/>
      </c>
      <c r="I7" s="41"/>
    </row>
    <row r="8" s="15" customFormat="1" ht="15" customHeight="1" spans="1:9">
      <c r="A8" s="25"/>
      <c r="B8" s="26"/>
      <c r="C8" s="26"/>
      <c r="D8" s="27"/>
      <c r="E8" s="28"/>
      <c r="F8" s="31"/>
      <c r="G8" s="29"/>
      <c r="H8" s="29" t="str">
        <f t="shared" ref="H8:H31" si="0">IF(OR(F8=0,G8=0),"",(G8-F8)/ABS(F8)*100)</f>
        <v/>
      </c>
      <c r="I8" s="41"/>
    </row>
    <row r="9" s="15" customFormat="1" ht="15" customHeight="1" spans="1:9">
      <c r="A9" s="25"/>
      <c r="B9" s="26"/>
      <c r="C9" s="26"/>
      <c r="D9" s="27"/>
      <c r="E9" s="28"/>
      <c r="F9" s="31"/>
      <c r="G9" s="29"/>
      <c r="H9" s="29" t="str">
        <f t="shared" si="0"/>
        <v/>
      </c>
      <c r="I9" s="41"/>
    </row>
    <row r="10" s="15" customFormat="1" ht="15" customHeight="1" spans="1:9">
      <c r="A10" s="25"/>
      <c r="B10" s="26"/>
      <c r="C10" s="26"/>
      <c r="D10" s="27"/>
      <c r="E10" s="28"/>
      <c r="F10" s="31"/>
      <c r="G10" s="29"/>
      <c r="H10" s="29" t="str">
        <f t="shared" si="0"/>
        <v/>
      </c>
      <c r="I10" s="41"/>
    </row>
    <row r="11" s="15" customFormat="1" ht="15" customHeight="1" spans="1:9">
      <c r="A11" s="25"/>
      <c r="B11" s="26"/>
      <c r="C11" s="26"/>
      <c r="D11" s="27"/>
      <c r="E11" s="28"/>
      <c r="F11" s="31"/>
      <c r="G11" s="29"/>
      <c r="H11" s="29" t="str">
        <f t="shared" si="0"/>
        <v/>
      </c>
      <c r="I11" s="41"/>
    </row>
    <row r="12" s="15" customFormat="1" ht="15" customHeight="1" spans="1:9">
      <c r="A12" s="25"/>
      <c r="B12" s="26"/>
      <c r="C12" s="26"/>
      <c r="D12" s="27"/>
      <c r="E12" s="28"/>
      <c r="F12" s="31"/>
      <c r="G12" s="29"/>
      <c r="H12" s="29" t="str">
        <f t="shared" si="0"/>
        <v/>
      </c>
      <c r="I12" s="41"/>
    </row>
    <row r="13" s="15" customFormat="1" ht="15" customHeight="1" spans="1:9">
      <c r="A13" s="25"/>
      <c r="B13" s="26"/>
      <c r="C13" s="26"/>
      <c r="D13" s="27"/>
      <c r="E13" s="28"/>
      <c r="F13" s="31"/>
      <c r="G13" s="29"/>
      <c r="H13" s="29" t="str">
        <f t="shared" si="0"/>
        <v/>
      </c>
      <c r="I13" s="41"/>
    </row>
    <row r="14" s="15" customFormat="1" ht="15" customHeight="1" spans="1:9">
      <c r="A14" s="25"/>
      <c r="B14" s="26"/>
      <c r="C14" s="26"/>
      <c r="D14" s="27"/>
      <c r="E14" s="28"/>
      <c r="F14" s="31"/>
      <c r="G14" s="29"/>
      <c r="H14" s="29" t="str">
        <f t="shared" si="0"/>
        <v/>
      </c>
      <c r="I14" s="41"/>
    </row>
    <row r="15" s="15" customFormat="1" ht="15" customHeight="1" spans="1:9">
      <c r="A15" s="25"/>
      <c r="B15" s="26"/>
      <c r="C15" s="26"/>
      <c r="D15" s="27"/>
      <c r="E15" s="28"/>
      <c r="F15" s="31"/>
      <c r="G15" s="29"/>
      <c r="H15" s="29" t="str">
        <f t="shared" si="0"/>
        <v/>
      </c>
      <c r="I15" s="41"/>
    </row>
    <row r="16" s="15" customFormat="1" ht="15" customHeight="1" spans="1:9">
      <c r="A16" s="25"/>
      <c r="B16" s="26"/>
      <c r="C16" s="26"/>
      <c r="D16" s="27"/>
      <c r="E16" s="28"/>
      <c r="F16" s="31"/>
      <c r="G16" s="29"/>
      <c r="H16" s="29" t="str">
        <f t="shared" si="0"/>
        <v/>
      </c>
      <c r="I16" s="41"/>
    </row>
    <row r="17" s="15" customFormat="1" ht="15" customHeight="1" spans="1:9">
      <c r="A17" s="25"/>
      <c r="B17" s="26"/>
      <c r="C17" s="26"/>
      <c r="D17" s="27"/>
      <c r="E17" s="28"/>
      <c r="F17" s="31"/>
      <c r="G17" s="29"/>
      <c r="H17" s="29" t="str">
        <f t="shared" si="0"/>
        <v/>
      </c>
      <c r="I17" s="41"/>
    </row>
    <row r="18" s="15" customFormat="1" ht="15" customHeight="1" spans="1:9">
      <c r="A18" s="25"/>
      <c r="B18" s="26"/>
      <c r="C18" s="26"/>
      <c r="D18" s="27"/>
      <c r="E18" s="28"/>
      <c r="F18" s="31"/>
      <c r="G18" s="29"/>
      <c r="H18" s="29" t="str">
        <f t="shared" si="0"/>
        <v/>
      </c>
      <c r="I18" s="41"/>
    </row>
    <row r="19" s="15" customFormat="1" ht="15" customHeight="1" spans="1:9">
      <c r="A19" s="25"/>
      <c r="B19" s="26"/>
      <c r="C19" s="26"/>
      <c r="D19" s="27"/>
      <c r="E19" s="28"/>
      <c r="F19" s="31"/>
      <c r="G19" s="29"/>
      <c r="H19" s="29" t="str">
        <f t="shared" si="0"/>
        <v/>
      </c>
      <c r="I19" s="41"/>
    </row>
    <row r="20" s="15" customFormat="1" ht="15" customHeight="1" spans="1:9">
      <c r="A20" s="25"/>
      <c r="B20" s="26"/>
      <c r="C20" s="26"/>
      <c r="D20" s="27"/>
      <c r="E20" s="28"/>
      <c r="F20" s="31"/>
      <c r="G20" s="29"/>
      <c r="H20" s="29" t="str">
        <f t="shared" si="0"/>
        <v/>
      </c>
      <c r="I20" s="41"/>
    </row>
    <row r="21" s="15" customFormat="1" ht="15" customHeight="1" spans="1:9">
      <c r="A21" s="25"/>
      <c r="B21" s="26"/>
      <c r="C21" s="26"/>
      <c r="D21" s="27"/>
      <c r="E21" s="28"/>
      <c r="F21" s="31"/>
      <c r="G21" s="29"/>
      <c r="H21" s="29" t="str">
        <f t="shared" si="0"/>
        <v/>
      </c>
      <c r="I21" s="41"/>
    </row>
    <row r="22" s="15" customFormat="1" ht="15" customHeight="1" spans="1:9">
      <c r="A22" s="25"/>
      <c r="B22" s="26"/>
      <c r="C22" s="26"/>
      <c r="D22" s="27"/>
      <c r="E22" s="28"/>
      <c r="F22" s="31"/>
      <c r="G22" s="29"/>
      <c r="H22" s="29" t="str">
        <f t="shared" si="0"/>
        <v/>
      </c>
      <c r="I22" s="41"/>
    </row>
    <row r="23" s="15" customFormat="1" ht="15" customHeight="1" spans="1:9">
      <c r="A23" s="25"/>
      <c r="B23" s="26"/>
      <c r="C23" s="26"/>
      <c r="D23" s="27"/>
      <c r="E23" s="28"/>
      <c r="F23" s="31"/>
      <c r="G23" s="29"/>
      <c r="H23" s="29" t="str">
        <f t="shared" si="0"/>
        <v/>
      </c>
      <c r="I23" s="41"/>
    </row>
    <row r="24" s="15" customFormat="1" ht="15" customHeight="1" spans="1:9">
      <c r="A24" s="25"/>
      <c r="B24" s="26"/>
      <c r="C24" s="26"/>
      <c r="D24" s="27"/>
      <c r="E24" s="28"/>
      <c r="F24" s="31"/>
      <c r="G24" s="29"/>
      <c r="H24" s="29" t="str">
        <f t="shared" si="0"/>
        <v/>
      </c>
      <c r="I24" s="41"/>
    </row>
    <row r="25" s="15" customFormat="1" ht="15" customHeight="1" spans="1:9">
      <c r="A25" s="25"/>
      <c r="B25" s="26"/>
      <c r="C25" s="26"/>
      <c r="D25" s="27"/>
      <c r="E25" s="28"/>
      <c r="F25" s="31"/>
      <c r="G25" s="29"/>
      <c r="H25" s="29" t="str">
        <f t="shared" si="0"/>
        <v/>
      </c>
      <c r="I25" s="41"/>
    </row>
    <row r="26" s="15" customFormat="1" ht="15" customHeight="1" spans="1:9">
      <c r="A26" s="25"/>
      <c r="B26" s="26"/>
      <c r="C26" s="26"/>
      <c r="D26" s="27"/>
      <c r="E26" s="28"/>
      <c r="F26" s="31"/>
      <c r="G26" s="29"/>
      <c r="H26" s="29" t="str">
        <f t="shared" si="0"/>
        <v/>
      </c>
      <c r="I26" s="41"/>
    </row>
    <row r="27" s="15" customFormat="1" ht="15" customHeight="1" spans="1:9">
      <c r="A27" s="25"/>
      <c r="B27" s="26"/>
      <c r="C27" s="26"/>
      <c r="D27" s="27"/>
      <c r="E27" s="28"/>
      <c r="F27" s="31"/>
      <c r="G27" s="29"/>
      <c r="H27" s="29" t="str">
        <f t="shared" si="0"/>
        <v/>
      </c>
      <c r="I27" s="41"/>
    </row>
    <row r="28" s="15" customFormat="1" ht="15" customHeight="1" spans="1:9">
      <c r="A28" s="25"/>
      <c r="B28" s="26"/>
      <c r="C28" s="26"/>
      <c r="D28" s="27"/>
      <c r="E28" s="28"/>
      <c r="F28" s="31"/>
      <c r="G28" s="29"/>
      <c r="H28" s="29" t="str">
        <f t="shared" si="0"/>
        <v/>
      </c>
      <c r="I28" s="41"/>
    </row>
    <row r="29" s="15" customFormat="1" ht="15" customHeight="1" spans="1:9">
      <c r="A29" s="25"/>
      <c r="B29" s="26"/>
      <c r="C29" s="26"/>
      <c r="D29" s="27"/>
      <c r="E29" s="28"/>
      <c r="F29" s="31"/>
      <c r="G29" s="29"/>
      <c r="H29" s="29" t="str">
        <f t="shared" si="0"/>
        <v/>
      </c>
      <c r="I29" s="41"/>
    </row>
    <row r="30" s="15" customFormat="1" ht="15" customHeight="1" spans="1:9">
      <c r="A30" s="25"/>
      <c r="B30" s="26"/>
      <c r="C30" s="26"/>
      <c r="D30" s="27"/>
      <c r="E30" s="28"/>
      <c r="F30" s="31"/>
      <c r="G30" s="29"/>
      <c r="H30" s="29" t="str">
        <f t="shared" si="0"/>
        <v/>
      </c>
      <c r="I30" s="41"/>
    </row>
    <row r="31" s="14" customFormat="1" ht="15" customHeight="1" spans="1:9">
      <c r="A31" s="32" t="s">
        <v>1892</v>
      </c>
      <c r="B31" s="33"/>
      <c r="C31" s="22"/>
      <c r="D31" s="22"/>
      <c r="E31" s="35">
        <f t="shared" ref="E31:G31" si="1">SUM(E7:E30)</f>
        <v>0</v>
      </c>
      <c r="F31" s="36">
        <f t="shared" si="1"/>
        <v>0</v>
      </c>
      <c r="G31" s="37">
        <f t="shared" si="1"/>
        <v>0</v>
      </c>
      <c r="H31" s="29" t="str">
        <f t="shared" si="0"/>
        <v/>
      </c>
      <c r="I31" s="42"/>
    </row>
  </sheetData>
  <mergeCells count="3">
    <mergeCell ref="A2:I2"/>
    <mergeCell ref="A3:I3"/>
    <mergeCell ref="A31:B31"/>
  </mergeCells>
  <hyperlinks>
    <hyperlink ref="A1" location="索引目录!I21" display="返回索引页"/>
    <hyperlink ref="B1" location="'非流动负债汇总 '!B7" display="返回"/>
  </hyperlinks>
  <printOptions horizontalCentered="1"/>
  <pageMargins left="0.15748031496063" right="0.15748031496063" top="0.984251968503937" bottom="0.78740157480315" header="0.984251968503937" footer="0.393700787401575"/>
  <pageSetup paperSize="9" orientation="landscape"/>
  <headerFooter alignWithMargins="0">
    <oddFooter>&amp;L&amp;9&amp;"宋体,常规"被评估单位填表人：
填表日期：      年   月   日&amp;C&amp;9&amp;"宋体,常规"评估人员：
&amp;R&amp;9&amp;"宋体,常规"共&amp;N页，第&amp;P页</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tabColor theme="9" tint="0.399945066682943"/>
  </sheetPr>
  <dimension ref="A1:G30"/>
  <sheetViews>
    <sheetView zoomScale="90" zoomScaleNormal="90" workbookViewId="0">
      <pane xSplit="7" ySplit="6" topLeftCell="H13" activePane="bottomRight" state="frozen"/>
      <selection/>
      <selection pane="topRight"/>
      <selection pane="bottomLeft"/>
      <selection pane="bottomRight" activeCell="J33" sqref="H14 J33"/>
    </sheetView>
  </sheetViews>
  <sheetFormatPr defaultColWidth="9" defaultRowHeight="15.75" customHeight="1" outlineLevelCol="6"/>
  <cols>
    <col min="1" max="1" width="9.25" style="15" customWidth="1"/>
    <col min="2" max="2" width="33.75" style="15" customWidth="1"/>
    <col min="3" max="3" width="16.625" style="15" hidden="1" customWidth="1" outlineLevel="1"/>
    <col min="4" max="4" width="20.625" style="15" customWidth="1" collapsed="1"/>
    <col min="5" max="5" width="20.625" style="15" customWidth="1"/>
    <col min="6" max="6" width="20.5" style="15" customWidth="1"/>
    <col min="7" max="7" width="16.375" style="15" customWidth="1"/>
    <col min="8" max="16384" width="9" style="15"/>
  </cols>
  <sheetData>
    <row r="1" s="11" customFormat="1" ht="11.25" spans="1:7">
      <c r="A1" s="16" t="s">
        <v>288</v>
      </c>
      <c r="B1" s="16" t="s">
        <v>269</v>
      </c>
      <c r="C1" s="18"/>
      <c r="D1" s="18"/>
      <c r="E1" s="18"/>
      <c r="F1" s="18"/>
      <c r="G1" s="18"/>
    </row>
    <row r="2" s="12" customFormat="1" ht="30" customHeight="1" spans="1:7">
      <c r="A2" s="19" t="s">
        <v>2004</v>
      </c>
      <c r="B2" s="19"/>
      <c r="C2" s="19"/>
      <c r="D2" s="19"/>
      <c r="E2" s="19"/>
      <c r="F2" s="19"/>
      <c r="G2" s="19"/>
    </row>
    <row r="3" ht="15" customHeight="1" spans="1:7">
      <c r="A3" s="20" t="str">
        <f>CONCATENATE(封面!D9,封面!F9,封面!G9,封面!H9,封面!I9,封面!J9,封面!K9)</f>
        <v>评估基准日：2024年9月30日</v>
      </c>
      <c r="B3" s="20"/>
      <c r="C3" s="20"/>
      <c r="D3" s="20"/>
      <c r="E3" s="20"/>
      <c r="F3" s="20"/>
      <c r="G3" s="20"/>
    </row>
    <row r="4" ht="15" customHeight="1" spans="1:7">
      <c r="A4" s="20"/>
      <c r="B4" s="20"/>
      <c r="C4" s="20"/>
      <c r="D4" s="20"/>
      <c r="E4" s="20"/>
      <c r="F4" s="20"/>
      <c r="G4" s="62" t="s">
        <v>2005</v>
      </c>
    </row>
    <row r="5" ht="15" customHeight="1" spans="1:7">
      <c r="A5" s="21" t="str">
        <f>封面!D7&amp;封面!F7</f>
        <v>被评估单位：杭州宏逸柳溪旅游发展有限公司</v>
      </c>
      <c r="G5" s="62" t="s">
        <v>292</v>
      </c>
    </row>
    <row r="6" s="13" customFormat="1" ht="15" customHeight="1" spans="1:7">
      <c r="A6" s="63" t="s">
        <v>272</v>
      </c>
      <c r="B6" s="63" t="s">
        <v>273</v>
      </c>
      <c r="C6" s="64" t="s">
        <v>274</v>
      </c>
      <c r="D6" s="63" t="s">
        <v>275</v>
      </c>
      <c r="E6" s="63" t="s">
        <v>276</v>
      </c>
      <c r="F6" s="65" t="s">
        <v>390</v>
      </c>
      <c r="G6" s="63" t="s">
        <v>315</v>
      </c>
    </row>
    <row r="7" ht="15" customHeight="1" spans="1:7">
      <c r="A7" s="66" t="s">
        <v>2006</v>
      </c>
      <c r="B7" s="41" t="s">
        <v>82</v>
      </c>
      <c r="C7" s="28">
        <f>长期应付款!G31</f>
        <v>0</v>
      </c>
      <c r="D7" s="31">
        <f>长期应付款!J31</f>
        <v>0</v>
      </c>
      <c r="E7" s="29">
        <f>长期应付款!K31</f>
        <v>0</v>
      </c>
      <c r="F7" s="67" t="str">
        <f>IF(OR(AND(D7=0,E7=0),E7=0),"",E7-D7)</f>
        <v/>
      </c>
      <c r="G7" s="67" t="str">
        <f>IF(ISERROR(F7/D7),"",F7/ABS(D7)*100)</f>
        <v/>
      </c>
    </row>
    <row r="8" ht="15" customHeight="1" spans="1:7">
      <c r="A8" s="66" t="s">
        <v>2007</v>
      </c>
      <c r="B8" s="41" t="s">
        <v>2008</v>
      </c>
      <c r="C8" s="28">
        <f>'长期应付-专项应付款'!G31</f>
        <v>0</v>
      </c>
      <c r="D8" s="31">
        <f>'长期应付-专项应付款'!H31</f>
        <v>0</v>
      </c>
      <c r="E8" s="29">
        <f>'长期应付-专项应付款'!I31</f>
        <v>0</v>
      </c>
      <c r="F8" s="29" t="str">
        <f t="shared" ref="F8:F28" si="0">IF(OR(AND(D8=0,E8=0),E8=0),"",E8-D8)</f>
        <v/>
      </c>
      <c r="G8" s="68" t="str">
        <f t="shared" ref="G8:G28" si="1">IF(ISERROR(F8/D8),"",F8/ABS(D8)*100)</f>
        <v/>
      </c>
    </row>
    <row r="9" ht="15" customHeight="1" spans="1:7">
      <c r="A9" s="66"/>
      <c r="B9" s="41"/>
      <c r="C9" s="28"/>
      <c r="D9" s="31"/>
      <c r="E9" s="29"/>
      <c r="F9" s="29"/>
      <c r="G9" s="68"/>
    </row>
    <row r="10" ht="15" customHeight="1" spans="1:7">
      <c r="A10" s="66"/>
      <c r="B10" s="41"/>
      <c r="C10" s="28"/>
      <c r="D10" s="31"/>
      <c r="E10" s="29"/>
      <c r="F10" s="29"/>
      <c r="G10" s="68"/>
    </row>
    <row r="11" ht="15" customHeight="1" spans="1:7">
      <c r="A11" s="66"/>
      <c r="B11" s="41"/>
      <c r="C11" s="28"/>
      <c r="D11" s="31"/>
      <c r="E11" s="29"/>
      <c r="F11" s="29"/>
      <c r="G11" s="68"/>
    </row>
    <row r="12" ht="15" customHeight="1" spans="1:7">
      <c r="A12" s="66"/>
      <c r="B12" s="41"/>
      <c r="C12" s="28"/>
      <c r="D12" s="31"/>
      <c r="E12" s="29"/>
      <c r="F12" s="29"/>
      <c r="G12" s="68"/>
    </row>
    <row r="13" ht="15" customHeight="1" spans="1:7">
      <c r="A13" s="66"/>
      <c r="B13" s="41"/>
      <c r="C13" s="28"/>
      <c r="D13" s="31"/>
      <c r="E13" s="29"/>
      <c r="F13" s="29"/>
      <c r="G13" s="68"/>
    </row>
    <row r="14" ht="15" customHeight="1" spans="1:7">
      <c r="A14" s="25"/>
      <c r="B14" s="41"/>
      <c r="C14" s="28"/>
      <c r="D14" s="31"/>
      <c r="E14" s="29"/>
      <c r="F14" s="29"/>
      <c r="G14" s="68"/>
    </row>
    <row r="15" ht="15" customHeight="1" spans="1:7">
      <c r="A15" s="25"/>
      <c r="B15" s="41"/>
      <c r="C15" s="28"/>
      <c r="D15" s="31"/>
      <c r="E15" s="29"/>
      <c r="G15" s="29"/>
    </row>
    <row r="16" ht="15" customHeight="1" spans="1:7">
      <c r="A16" s="25"/>
      <c r="B16" s="41"/>
      <c r="C16" s="28"/>
      <c r="D16" s="31"/>
      <c r="E16" s="29"/>
      <c r="F16" s="29"/>
      <c r="G16" s="68"/>
    </row>
    <row r="17" ht="15" customHeight="1" spans="1:7">
      <c r="A17" s="25"/>
      <c r="B17" s="41"/>
      <c r="C17" s="28"/>
      <c r="D17" s="31"/>
      <c r="E17" s="29"/>
      <c r="F17" s="29"/>
      <c r="G17" s="68"/>
    </row>
    <row r="18" ht="15" customHeight="1" spans="1:7">
      <c r="A18" s="25"/>
      <c r="B18" s="41"/>
      <c r="C18" s="28"/>
      <c r="D18" s="31"/>
      <c r="E18" s="29"/>
      <c r="F18" s="29"/>
      <c r="G18" s="68"/>
    </row>
    <row r="19" ht="15" customHeight="1" spans="1:7">
      <c r="A19" s="25"/>
      <c r="B19" s="41"/>
      <c r="C19" s="28"/>
      <c r="D19" s="31"/>
      <c r="E19" s="29"/>
      <c r="F19" s="29"/>
      <c r="G19" s="68"/>
    </row>
    <row r="20" ht="15" customHeight="1" spans="1:7">
      <c r="A20" s="25"/>
      <c r="B20" s="41"/>
      <c r="C20" s="28"/>
      <c r="D20" s="31"/>
      <c r="E20" s="29"/>
      <c r="F20" s="29"/>
      <c r="G20" s="68"/>
    </row>
    <row r="21" ht="15" customHeight="1" spans="1:7">
      <c r="A21" s="25"/>
      <c r="B21" s="41"/>
      <c r="C21" s="28"/>
      <c r="D21" s="31"/>
      <c r="E21" s="29"/>
      <c r="F21" s="29"/>
      <c r="G21" s="68"/>
    </row>
    <row r="22" ht="15" customHeight="1" spans="1:7">
      <c r="A22" s="25"/>
      <c r="B22" s="41"/>
      <c r="C22" s="28"/>
      <c r="D22" s="31"/>
      <c r="E22" s="29"/>
      <c r="F22" s="29"/>
      <c r="G22" s="68"/>
    </row>
    <row r="23" ht="15" customHeight="1" spans="1:7">
      <c r="A23" s="25"/>
      <c r="B23" s="41"/>
      <c r="C23" s="28"/>
      <c r="D23" s="31"/>
      <c r="E23" s="29"/>
      <c r="F23" s="29"/>
      <c r="G23" s="68"/>
    </row>
    <row r="24" ht="15" customHeight="1" spans="1:7">
      <c r="A24" s="25"/>
      <c r="B24" s="41"/>
      <c r="C24" s="28"/>
      <c r="D24" s="31"/>
      <c r="E24" s="29"/>
      <c r="F24" s="29"/>
      <c r="G24" s="68"/>
    </row>
    <row r="25" ht="15" customHeight="1" spans="1:7">
      <c r="A25" s="25"/>
      <c r="B25" s="41"/>
      <c r="C25" s="28"/>
      <c r="D25" s="31"/>
      <c r="E25" s="29"/>
      <c r="F25" s="29"/>
      <c r="G25" s="68"/>
    </row>
    <row r="26" ht="15" customHeight="1" spans="1:7">
      <c r="A26" s="66"/>
      <c r="B26" s="69"/>
      <c r="C26" s="28"/>
      <c r="D26" s="31"/>
      <c r="E26" s="29"/>
      <c r="F26" s="29"/>
      <c r="G26" s="68"/>
    </row>
    <row r="27" ht="15" customHeight="1" spans="1:7">
      <c r="A27" s="66"/>
      <c r="B27" s="69"/>
      <c r="C27" s="28"/>
      <c r="D27" s="31"/>
      <c r="E27" s="29"/>
      <c r="F27" s="29"/>
      <c r="G27" s="68"/>
    </row>
    <row r="28" s="14" customFormat="1" ht="15" customHeight="1" spans="1:7">
      <c r="A28" s="63" t="s">
        <v>1989</v>
      </c>
      <c r="B28" s="22" t="s">
        <v>246</v>
      </c>
      <c r="C28" s="35">
        <f>SUM(C7:C27)</f>
        <v>0</v>
      </c>
      <c r="D28" s="36">
        <f t="shared" ref="D28:E28" si="2">SUM(D7:D27)</f>
        <v>0</v>
      </c>
      <c r="E28" s="37">
        <f t="shared" si="2"/>
        <v>0</v>
      </c>
      <c r="F28" s="37" t="str">
        <f t="shared" si="0"/>
        <v/>
      </c>
      <c r="G28" s="70" t="str">
        <f t="shared" si="1"/>
        <v/>
      </c>
    </row>
    <row r="29" ht="15" customHeight="1" spans="1:7">
      <c r="A29" s="15" t="str">
        <f>CONCATENATE(封面!$D$11,封面!$G$11)</f>
        <v>被评估单位填表人：何焕苗</v>
      </c>
      <c r="E29" s="15" t="str">
        <f>"评估人员："&amp;封面!$G$20</f>
        <v>评估人员：徐文东</v>
      </c>
      <c r="G29" s="71" t="s">
        <v>287</v>
      </c>
    </row>
    <row r="30" ht="15" customHeight="1" spans="1:1">
      <c r="A30" s="15" t="str">
        <f>CONCATENATE(封面!$D$13,封面!$F$13,封面!$G$13,封面!$H$13,封面!$I$13,封面!$J$13,封面!$K$13)</f>
        <v>填表日期：2024年9月30日</v>
      </c>
    </row>
  </sheetData>
  <mergeCells count="2">
    <mergeCell ref="A2:G2"/>
    <mergeCell ref="A3:G3"/>
  </mergeCells>
  <hyperlinks>
    <hyperlink ref="A1" location="索引目录!G20" display="返回索引页"/>
    <hyperlink ref="B1" location="评估结果分类汇总表!B85" display="返回"/>
    <hyperlink ref="B7" location="长期应付款!B1" display="长期应付款"/>
    <hyperlink ref="B8" location="'长期应付-专项应付款'!B1" display="长期应付-专项应付款"/>
  </hyperlinks>
  <printOptions horizontalCentered="1"/>
  <pageMargins left="0.748031496062992" right="0.748031496062992" top="0.984251968503937" bottom="0.984251968503937" header="0.511811023622047" footer="0.511811023622047"/>
  <pageSetup paperSize="9" orientation="landscape"/>
  <headerFooter alignWithMargins="0"/>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89"/>
  <dimension ref="A1:M31"/>
  <sheetViews>
    <sheetView zoomScale="90" zoomScaleNormal="90" zoomScaleSheetLayoutView="90" workbookViewId="0">
      <pane ySplit="7" topLeftCell="A17" activePane="bottomLeft" state="frozen"/>
      <selection/>
      <selection pane="bottomLeft" activeCell="J33" sqref="H14 J33"/>
    </sheetView>
  </sheetViews>
  <sheetFormatPr defaultColWidth="9" defaultRowHeight="15.75" customHeight="1"/>
  <cols>
    <col min="1" max="1" width="6.25" style="15" customWidth="1"/>
    <col min="2" max="2" width="22.125" style="15" customWidth="1"/>
    <col min="3" max="3" width="10.625" style="15" customWidth="1"/>
    <col min="4" max="4" width="15.25" style="15" customWidth="1"/>
    <col min="5" max="5" width="13.25" style="15" hidden="1" customWidth="1" outlineLevel="1"/>
    <col min="6" max="6" width="15" style="15" hidden="1" customWidth="1" outlineLevel="1"/>
    <col min="7" max="7" width="13.25" style="15" hidden="1" customWidth="1" outlineLevel="1"/>
    <col min="8" max="8" width="13.25" style="15" customWidth="1" collapsed="1"/>
    <col min="9" max="9" width="14.25" style="15" customWidth="1"/>
    <col min="10" max="11" width="14.625" style="15" customWidth="1"/>
    <col min="12" max="12" width="10.875" style="15" customWidth="1"/>
    <col min="13" max="13" width="9.625" style="15" customWidth="1"/>
    <col min="14" max="16384" width="9" style="15"/>
  </cols>
  <sheetData>
    <row r="1" s="11" customFormat="1" ht="12.4" customHeight="1" spans="1:13">
      <c r="A1" s="17" t="s">
        <v>268</v>
      </c>
      <c r="B1" s="16" t="s">
        <v>269</v>
      </c>
      <c r="C1" s="18"/>
      <c r="D1" s="18"/>
      <c r="E1" s="18"/>
      <c r="F1" s="18"/>
      <c r="G1" s="18"/>
      <c r="H1" s="18"/>
      <c r="I1" s="18"/>
      <c r="J1" s="18"/>
      <c r="K1" s="18"/>
      <c r="L1" s="18"/>
      <c r="M1" s="18"/>
    </row>
    <row r="2" s="12" customFormat="1" ht="30" customHeight="1" spans="1:13">
      <c r="A2" s="19" t="s">
        <v>2009</v>
      </c>
      <c r="B2" s="19"/>
      <c r="C2" s="19"/>
      <c r="D2" s="19"/>
      <c r="E2" s="19"/>
      <c r="F2" s="19"/>
      <c r="G2" s="19"/>
      <c r="H2" s="19"/>
      <c r="I2" s="19"/>
      <c r="J2" s="19"/>
      <c r="K2" s="19"/>
      <c r="L2" s="19"/>
      <c r="M2" s="19"/>
    </row>
    <row r="3" ht="15" customHeight="1" spans="1:13">
      <c r="A3" s="20" t="str">
        <f>CONCATENATE(封面!D9,封面!F9,封面!G9,封面!H9,封面!I9,封面!J9,封面!K9)</f>
        <v>评估基准日：2024年9月30日</v>
      </c>
      <c r="B3" s="20"/>
      <c r="C3" s="20"/>
      <c r="D3" s="20"/>
      <c r="E3" s="20"/>
      <c r="F3" s="20"/>
      <c r="G3" s="20"/>
      <c r="H3" s="20"/>
      <c r="I3" s="20"/>
      <c r="J3" s="20"/>
      <c r="K3" s="38"/>
      <c r="L3" s="38"/>
      <c r="M3" s="38"/>
    </row>
    <row r="4" ht="15" customHeight="1" spans="1:13">
      <c r="A4" s="20"/>
      <c r="B4" s="20"/>
      <c r="C4" s="20"/>
      <c r="D4" s="20"/>
      <c r="E4" s="20"/>
      <c r="F4" s="20"/>
      <c r="G4" s="20"/>
      <c r="H4" s="20"/>
      <c r="I4" s="20"/>
      <c r="J4" s="20"/>
      <c r="K4" s="38"/>
      <c r="L4" s="38"/>
      <c r="M4" s="39" t="s">
        <v>2010</v>
      </c>
    </row>
    <row r="5" ht="15" customHeight="1" spans="1:13">
      <c r="A5" s="21" t="str">
        <f>封面!D7&amp;封面!F7</f>
        <v>被评估单位：杭州宏逸柳溪旅游发展有限公司</v>
      </c>
      <c r="M5" s="40" t="s">
        <v>292</v>
      </c>
    </row>
    <row r="6" s="13" customFormat="1" ht="15" customHeight="1" spans="1:13">
      <c r="A6" s="22" t="s">
        <v>293</v>
      </c>
      <c r="B6" s="22" t="s">
        <v>358</v>
      </c>
      <c r="C6" s="22" t="s">
        <v>372</v>
      </c>
      <c r="D6" s="22" t="s">
        <v>371</v>
      </c>
      <c r="E6" s="22" t="s">
        <v>298</v>
      </c>
      <c r="F6" s="22"/>
      <c r="G6" s="23"/>
      <c r="H6" s="59" t="s">
        <v>299</v>
      </c>
      <c r="I6" s="59"/>
      <c r="J6" s="61"/>
      <c r="K6" s="22" t="s">
        <v>300</v>
      </c>
      <c r="L6" s="57" t="s">
        <v>302</v>
      </c>
      <c r="M6" s="22" t="s">
        <v>303</v>
      </c>
    </row>
    <row r="7" s="13" customFormat="1" ht="15" customHeight="1" spans="1:13">
      <c r="A7" s="22"/>
      <c r="B7" s="22"/>
      <c r="C7" s="22"/>
      <c r="D7" s="22"/>
      <c r="E7" s="22" t="s">
        <v>2011</v>
      </c>
      <c r="F7" s="22" t="s">
        <v>2012</v>
      </c>
      <c r="G7" s="23" t="s">
        <v>1816</v>
      </c>
      <c r="H7" s="33" t="s">
        <v>2011</v>
      </c>
      <c r="I7" s="22" t="s">
        <v>2012</v>
      </c>
      <c r="J7" s="22" t="s">
        <v>1816</v>
      </c>
      <c r="K7" s="22"/>
      <c r="L7" s="58"/>
      <c r="M7" s="22"/>
    </row>
    <row r="8" ht="15" customHeight="1" spans="1:13">
      <c r="A8" s="25"/>
      <c r="B8" s="26"/>
      <c r="C8" s="27"/>
      <c r="D8" s="26"/>
      <c r="E8" s="29"/>
      <c r="F8" s="29"/>
      <c r="G8" s="28"/>
      <c r="H8" s="31"/>
      <c r="I8" s="29"/>
      <c r="J8" s="29"/>
      <c r="K8" s="29"/>
      <c r="L8" s="29" t="str">
        <f>IF(OR(J8=0,K8=0),"",(K8-J8)/ABS(J8)*100)</f>
        <v/>
      </c>
      <c r="M8" s="41"/>
    </row>
    <row r="9" ht="15" customHeight="1" spans="1:13">
      <c r="A9" s="25"/>
      <c r="B9" s="26"/>
      <c r="C9" s="27"/>
      <c r="D9" s="26"/>
      <c r="E9" s="29"/>
      <c r="F9" s="29"/>
      <c r="G9" s="28"/>
      <c r="H9" s="31"/>
      <c r="I9" s="29"/>
      <c r="J9" s="29"/>
      <c r="K9" s="29"/>
      <c r="L9" s="29" t="str">
        <f t="shared" ref="L9:L31" si="0">IF(OR(J9=0,K9=0),"",(K9-J9)/ABS(J9)*100)</f>
        <v/>
      </c>
      <c r="M9" s="41"/>
    </row>
    <row r="10" ht="15" customHeight="1" spans="1:13">
      <c r="A10" s="25"/>
      <c r="B10" s="26"/>
      <c r="C10" s="27"/>
      <c r="D10" s="26"/>
      <c r="E10" s="29"/>
      <c r="F10" s="29"/>
      <c r="G10" s="28"/>
      <c r="H10" s="31"/>
      <c r="I10" s="29"/>
      <c r="J10" s="29"/>
      <c r="K10" s="29"/>
      <c r="L10" s="29" t="str">
        <f t="shared" si="0"/>
        <v/>
      </c>
      <c r="M10" s="41"/>
    </row>
    <row r="11" ht="15" customHeight="1" spans="1:13">
      <c r="A11" s="25"/>
      <c r="B11" s="26"/>
      <c r="C11" s="27"/>
      <c r="D11" s="26"/>
      <c r="E11" s="29"/>
      <c r="F11" s="29"/>
      <c r="G11" s="28"/>
      <c r="H11" s="31"/>
      <c r="I11" s="29"/>
      <c r="J11" s="29"/>
      <c r="K11" s="29"/>
      <c r="L11" s="29" t="str">
        <f t="shared" si="0"/>
        <v/>
      </c>
      <c r="M11" s="41"/>
    </row>
    <row r="12" ht="15" customHeight="1" spans="1:13">
      <c r="A12" s="25"/>
      <c r="B12" s="26"/>
      <c r="C12" s="27"/>
      <c r="D12" s="26"/>
      <c r="E12" s="29"/>
      <c r="F12" s="29"/>
      <c r="G12" s="28"/>
      <c r="H12" s="31"/>
      <c r="I12" s="29"/>
      <c r="J12" s="29"/>
      <c r="K12" s="29"/>
      <c r="L12" s="29" t="str">
        <f t="shared" si="0"/>
        <v/>
      </c>
      <c r="M12" s="41"/>
    </row>
    <row r="13" ht="15" customHeight="1" spans="1:13">
      <c r="A13" s="25"/>
      <c r="B13" s="26"/>
      <c r="C13" s="27"/>
      <c r="D13" s="26"/>
      <c r="E13" s="29"/>
      <c r="F13" s="29"/>
      <c r="G13" s="28"/>
      <c r="H13" s="31"/>
      <c r="I13" s="29"/>
      <c r="J13" s="29"/>
      <c r="K13" s="29"/>
      <c r="L13" s="29" t="str">
        <f t="shared" si="0"/>
        <v/>
      </c>
      <c r="M13" s="41"/>
    </row>
    <row r="14" ht="15" customHeight="1" spans="1:13">
      <c r="A14" s="25"/>
      <c r="B14" s="26"/>
      <c r="C14" s="27"/>
      <c r="D14" s="26"/>
      <c r="E14" s="29"/>
      <c r="F14" s="29"/>
      <c r="G14" s="28"/>
      <c r="H14" s="31"/>
      <c r="I14" s="29"/>
      <c r="J14" s="29"/>
      <c r="K14" s="29"/>
      <c r="L14" s="29" t="str">
        <f t="shared" si="0"/>
        <v/>
      </c>
      <c r="M14" s="41"/>
    </row>
    <row r="15" ht="15" customHeight="1" spans="1:13">
      <c r="A15" s="25"/>
      <c r="B15" s="26"/>
      <c r="C15" s="27"/>
      <c r="D15" s="26"/>
      <c r="E15" s="29"/>
      <c r="F15" s="29"/>
      <c r="G15" s="28"/>
      <c r="H15" s="31"/>
      <c r="I15" s="29"/>
      <c r="J15" s="29"/>
      <c r="K15" s="29"/>
      <c r="L15" s="29" t="str">
        <f t="shared" si="0"/>
        <v/>
      </c>
      <c r="M15" s="41"/>
    </row>
    <row r="16" ht="15" customHeight="1" spans="1:13">
      <c r="A16" s="25"/>
      <c r="B16" s="26"/>
      <c r="C16" s="27"/>
      <c r="D16" s="26"/>
      <c r="E16" s="29"/>
      <c r="F16" s="29"/>
      <c r="G16" s="28"/>
      <c r="H16" s="31"/>
      <c r="I16" s="29"/>
      <c r="J16" s="29"/>
      <c r="K16" s="29"/>
      <c r="L16" s="29" t="str">
        <f t="shared" si="0"/>
        <v/>
      </c>
      <c r="M16" s="41"/>
    </row>
    <row r="17" ht="15" customHeight="1" spans="1:13">
      <c r="A17" s="25"/>
      <c r="B17" s="26"/>
      <c r="C17" s="27"/>
      <c r="D17" s="26"/>
      <c r="E17" s="29"/>
      <c r="F17" s="29"/>
      <c r="G17" s="28"/>
      <c r="H17" s="31"/>
      <c r="I17" s="29"/>
      <c r="J17" s="29"/>
      <c r="K17" s="29"/>
      <c r="L17" s="29" t="str">
        <f t="shared" si="0"/>
        <v/>
      </c>
      <c r="M17" s="41"/>
    </row>
    <row r="18" ht="15" customHeight="1" spans="1:13">
      <c r="A18" s="25"/>
      <c r="B18" s="26"/>
      <c r="C18" s="27"/>
      <c r="D18" s="26"/>
      <c r="E18" s="29"/>
      <c r="F18" s="29"/>
      <c r="G18" s="28"/>
      <c r="H18" s="31"/>
      <c r="I18" s="29"/>
      <c r="J18" s="29"/>
      <c r="K18" s="29"/>
      <c r="L18" s="29" t="str">
        <f t="shared" si="0"/>
        <v/>
      </c>
      <c r="M18" s="41"/>
    </row>
    <row r="19" ht="15" customHeight="1" spans="1:13">
      <c r="A19" s="25"/>
      <c r="B19" s="26"/>
      <c r="C19" s="27"/>
      <c r="D19" s="26"/>
      <c r="E19" s="29"/>
      <c r="F19" s="29"/>
      <c r="G19" s="28"/>
      <c r="H19" s="31"/>
      <c r="I19" s="29"/>
      <c r="J19" s="29"/>
      <c r="K19" s="29"/>
      <c r="L19" s="29" t="str">
        <f t="shared" si="0"/>
        <v/>
      </c>
      <c r="M19" s="41"/>
    </row>
    <row r="20" ht="15" customHeight="1" spans="1:13">
      <c r="A20" s="25"/>
      <c r="B20" s="26"/>
      <c r="C20" s="27"/>
      <c r="D20" s="26"/>
      <c r="E20" s="29"/>
      <c r="F20" s="29"/>
      <c r="G20" s="28"/>
      <c r="H20" s="31"/>
      <c r="I20" s="29"/>
      <c r="J20" s="29"/>
      <c r="K20" s="29"/>
      <c r="L20" s="29" t="str">
        <f t="shared" si="0"/>
        <v/>
      </c>
      <c r="M20" s="41"/>
    </row>
    <row r="21" ht="15" customHeight="1" spans="1:13">
      <c r="A21" s="25"/>
      <c r="B21" s="26"/>
      <c r="C21" s="27"/>
      <c r="D21" s="26"/>
      <c r="E21" s="29"/>
      <c r="F21" s="29"/>
      <c r="G21" s="28"/>
      <c r="H21" s="31"/>
      <c r="I21" s="29"/>
      <c r="J21" s="29"/>
      <c r="K21" s="29"/>
      <c r="L21" s="29" t="str">
        <f t="shared" si="0"/>
        <v/>
      </c>
      <c r="M21" s="41"/>
    </row>
    <row r="22" ht="15" customHeight="1" spans="1:13">
      <c r="A22" s="25"/>
      <c r="B22" s="26"/>
      <c r="C22" s="27"/>
      <c r="D22" s="26"/>
      <c r="E22" s="29"/>
      <c r="F22" s="29"/>
      <c r="G22" s="28"/>
      <c r="H22" s="31"/>
      <c r="I22" s="29"/>
      <c r="J22" s="29"/>
      <c r="K22" s="29"/>
      <c r="L22" s="29" t="str">
        <f t="shared" si="0"/>
        <v/>
      </c>
      <c r="M22" s="41"/>
    </row>
    <row r="23" ht="15" customHeight="1" spans="1:13">
      <c r="A23" s="25"/>
      <c r="B23" s="26"/>
      <c r="C23" s="27"/>
      <c r="D23" s="26"/>
      <c r="E23" s="29"/>
      <c r="F23" s="29"/>
      <c r="G23" s="28"/>
      <c r="H23" s="31"/>
      <c r="I23" s="29"/>
      <c r="J23" s="29"/>
      <c r="K23" s="29"/>
      <c r="L23" s="29" t="str">
        <f t="shared" si="0"/>
        <v/>
      </c>
      <c r="M23" s="41"/>
    </row>
    <row r="24" ht="15" customHeight="1" spans="1:13">
      <c r="A24" s="25"/>
      <c r="B24" s="26"/>
      <c r="C24" s="27"/>
      <c r="D24" s="26"/>
      <c r="E24" s="29"/>
      <c r="F24" s="29"/>
      <c r="G24" s="28"/>
      <c r="H24" s="31"/>
      <c r="I24" s="29"/>
      <c r="J24" s="29"/>
      <c r="K24" s="29"/>
      <c r="L24" s="29" t="str">
        <f t="shared" si="0"/>
        <v/>
      </c>
      <c r="M24" s="41"/>
    </row>
    <row r="25" ht="15" customHeight="1" spans="1:13">
      <c r="A25" s="25"/>
      <c r="B25" s="26"/>
      <c r="C25" s="27"/>
      <c r="D25" s="26"/>
      <c r="E25" s="29"/>
      <c r="F25" s="29"/>
      <c r="G25" s="28"/>
      <c r="H25" s="31"/>
      <c r="I25" s="29"/>
      <c r="J25" s="29"/>
      <c r="K25" s="29"/>
      <c r="L25" s="29" t="str">
        <f t="shared" si="0"/>
        <v/>
      </c>
      <c r="M25" s="41"/>
    </row>
    <row r="26" ht="15" customHeight="1" spans="1:13">
      <c r="A26" s="25"/>
      <c r="B26" s="26"/>
      <c r="C26" s="27"/>
      <c r="D26" s="26"/>
      <c r="E26" s="29"/>
      <c r="F26" s="29"/>
      <c r="G26" s="28"/>
      <c r="H26" s="31"/>
      <c r="I26" s="29"/>
      <c r="J26" s="29"/>
      <c r="K26" s="29"/>
      <c r="L26" s="29" t="str">
        <f t="shared" si="0"/>
        <v/>
      </c>
      <c r="M26" s="41"/>
    </row>
    <row r="27" ht="15" customHeight="1" spans="1:13">
      <c r="A27" s="25"/>
      <c r="B27" s="26"/>
      <c r="C27" s="27"/>
      <c r="D27" s="26"/>
      <c r="E27" s="29"/>
      <c r="F27" s="29"/>
      <c r="G27" s="28"/>
      <c r="H27" s="31"/>
      <c r="I27" s="29"/>
      <c r="J27" s="29"/>
      <c r="K27" s="29"/>
      <c r="L27" s="29" t="str">
        <f t="shared" si="0"/>
        <v/>
      </c>
      <c r="M27" s="41"/>
    </row>
    <row r="28" ht="15" customHeight="1" spans="1:13">
      <c r="A28" s="25"/>
      <c r="B28" s="26"/>
      <c r="C28" s="27"/>
      <c r="D28" s="26"/>
      <c r="E28" s="29"/>
      <c r="F28" s="29"/>
      <c r="G28" s="28"/>
      <c r="H28" s="31"/>
      <c r="I28" s="29"/>
      <c r="J28" s="29"/>
      <c r="K28" s="29"/>
      <c r="L28" s="29" t="str">
        <f t="shared" si="0"/>
        <v/>
      </c>
      <c r="M28" s="41"/>
    </row>
    <row r="29" ht="15" customHeight="1" spans="1:13">
      <c r="A29" s="25"/>
      <c r="B29" s="26"/>
      <c r="C29" s="27"/>
      <c r="D29" s="26"/>
      <c r="E29" s="29"/>
      <c r="F29" s="29"/>
      <c r="G29" s="28"/>
      <c r="H29" s="31"/>
      <c r="I29" s="29"/>
      <c r="J29" s="29"/>
      <c r="K29" s="29"/>
      <c r="L29" s="29" t="str">
        <f t="shared" si="0"/>
        <v/>
      </c>
      <c r="M29" s="41"/>
    </row>
    <row r="30" ht="15" customHeight="1" spans="1:13">
      <c r="A30" s="25"/>
      <c r="B30" s="26"/>
      <c r="C30" s="27"/>
      <c r="D30" s="26"/>
      <c r="E30" s="29"/>
      <c r="F30" s="29"/>
      <c r="G30" s="28"/>
      <c r="H30" s="31"/>
      <c r="I30" s="29"/>
      <c r="J30" s="29"/>
      <c r="K30" s="29"/>
      <c r="L30" s="29" t="str">
        <f t="shared" si="0"/>
        <v/>
      </c>
      <c r="M30" s="41"/>
    </row>
    <row r="31" s="14" customFormat="1" ht="15" customHeight="1" spans="1:13">
      <c r="A31" s="32" t="s">
        <v>1952</v>
      </c>
      <c r="B31" s="33"/>
      <c r="C31" s="34"/>
      <c r="D31" s="60"/>
      <c r="E31" s="37"/>
      <c r="F31" s="37"/>
      <c r="G31" s="35">
        <f>SUM(G8:G30)</f>
        <v>0</v>
      </c>
      <c r="H31" s="37">
        <f>SUM(H8:H30)</f>
        <v>0</v>
      </c>
      <c r="I31" s="37">
        <f>SUM(I8:I30)</f>
        <v>0</v>
      </c>
      <c r="J31" s="37">
        <f>SUM(J8:J30)</f>
        <v>0</v>
      </c>
      <c r="K31" s="37">
        <f>SUM(K8:K30)</f>
        <v>0</v>
      </c>
      <c r="L31" s="29" t="str">
        <f t="shared" si="0"/>
        <v/>
      </c>
      <c r="M31" s="42"/>
    </row>
  </sheetData>
  <mergeCells count="12">
    <mergeCell ref="A2:M2"/>
    <mergeCell ref="A3:M3"/>
    <mergeCell ref="E6:G6"/>
    <mergeCell ref="H6:J6"/>
    <mergeCell ref="A31:B31"/>
    <mergeCell ref="A6:A7"/>
    <mergeCell ref="B6:B7"/>
    <mergeCell ref="C6:C7"/>
    <mergeCell ref="D6:D7"/>
    <mergeCell ref="K6:K7"/>
    <mergeCell ref="L6:L7"/>
    <mergeCell ref="M6:M7"/>
  </mergeCells>
  <hyperlinks>
    <hyperlink ref="A1" location="索引目录!I22" display="返回索引页"/>
    <hyperlink ref="B1" location="'非流动负债汇总 '!B8"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dimension ref="A1:K31"/>
  <sheetViews>
    <sheetView zoomScale="90" zoomScaleNormal="90" topLeftCell="A2" workbookViewId="0">
      <pane ySplit="6" topLeftCell="A8" activePane="bottomLeft" state="frozen"/>
      <selection/>
      <selection pane="bottomLeft" activeCell="J33" sqref="H14 J33"/>
    </sheetView>
  </sheetViews>
  <sheetFormatPr defaultColWidth="9" defaultRowHeight="15.75" customHeight="1"/>
  <cols>
    <col min="1" max="1" width="7.625" style="15" customWidth="1"/>
    <col min="2" max="2" width="28.375" style="15" customWidth="1"/>
    <col min="3" max="3" width="10.625" style="15" customWidth="1"/>
    <col min="4" max="4" width="17" style="15" customWidth="1"/>
    <col min="5" max="5" width="13.25" style="15" hidden="1" customWidth="1" outlineLevel="1"/>
    <col min="6" max="6" width="15" style="15" hidden="1" customWidth="1" outlineLevel="1"/>
    <col min="7" max="7" width="13.25" style="15" hidden="1" customWidth="1" outlineLevel="1"/>
    <col min="8" max="8" width="22.75" style="15" customWidth="1" collapsed="1"/>
    <col min="9" max="9" width="22.75" style="15" customWidth="1"/>
    <col min="10" max="10" width="14.625" style="15" customWidth="1"/>
    <col min="11" max="11" width="9" style="15" customWidth="1"/>
    <col min="12" max="16383" width="9" style="15"/>
    <col min="16384" max="16384" width="9" style="54"/>
  </cols>
  <sheetData>
    <row r="1" s="11" customFormat="1" ht="12.4" hidden="1" customHeight="1" spans="1:11">
      <c r="A1" s="17" t="s">
        <v>268</v>
      </c>
      <c r="B1" s="16" t="s">
        <v>269</v>
      </c>
      <c r="C1" s="18"/>
      <c r="D1" s="18"/>
      <c r="E1" s="18"/>
      <c r="F1" s="18"/>
      <c r="G1" s="18"/>
      <c r="H1" s="18"/>
      <c r="I1" s="18"/>
      <c r="J1" s="18"/>
      <c r="K1" s="18"/>
    </row>
    <row r="2" s="12" customFormat="1" ht="30" customHeight="1" spans="1:11">
      <c r="A2" s="19" t="s">
        <v>2013</v>
      </c>
      <c r="B2" s="19"/>
      <c r="C2" s="19"/>
      <c r="D2" s="19"/>
      <c r="E2" s="19"/>
      <c r="F2" s="19"/>
      <c r="G2" s="19"/>
      <c r="H2" s="19"/>
      <c r="I2" s="19"/>
      <c r="J2" s="19"/>
      <c r="K2" s="19"/>
    </row>
    <row r="3" s="15" customFormat="1" ht="15" customHeight="1" spans="1:11">
      <c r="A3" s="20" t="str">
        <f>CONCATENATE(封面!D9,封面!F9,封面!G9,封面!H9,封面!I9,封面!J9,封面!K9)</f>
        <v>评估基准日：2024年9月30日</v>
      </c>
      <c r="B3" s="20"/>
      <c r="C3" s="20"/>
      <c r="D3" s="20"/>
      <c r="E3" s="20"/>
      <c r="F3" s="20"/>
      <c r="G3" s="20"/>
      <c r="H3" s="20"/>
      <c r="I3" s="38"/>
      <c r="J3" s="38"/>
      <c r="K3" s="38"/>
    </row>
    <row r="4" s="15" customFormat="1" ht="15" customHeight="1" spans="1:11">
      <c r="A4" s="20"/>
      <c r="B4" s="20"/>
      <c r="C4" s="20"/>
      <c r="D4" s="20"/>
      <c r="E4" s="20"/>
      <c r="F4" s="20"/>
      <c r="G4" s="20"/>
      <c r="H4" s="20"/>
      <c r="I4" s="38"/>
      <c r="J4" s="38"/>
      <c r="K4" s="39" t="s">
        <v>2014</v>
      </c>
    </row>
    <row r="5" s="15" customFormat="1" ht="15" customHeight="1" spans="1:11">
      <c r="A5" s="21" t="str">
        <f>封面!D7&amp;封面!F7</f>
        <v>被评估单位：杭州宏逸柳溪旅游发展有限公司</v>
      </c>
      <c r="K5" s="40" t="s">
        <v>292</v>
      </c>
    </row>
    <row r="6" s="13" customFormat="1" ht="15" customHeight="1" spans="1:11">
      <c r="A6" s="22" t="s">
        <v>293</v>
      </c>
      <c r="B6" s="22" t="s">
        <v>358</v>
      </c>
      <c r="C6" s="22" t="s">
        <v>372</v>
      </c>
      <c r="D6" s="22" t="s">
        <v>371</v>
      </c>
      <c r="E6" s="22" t="s">
        <v>298</v>
      </c>
      <c r="F6" s="22"/>
      <c r="G6" s="22"/>
      <c r="H6" s="22" t="s">
        <v>275</v>
      </c>
      <c r="I6" s="22" t="s">
        <v>300</v>
      </c>
      <c r="J6" s="57" t="s">
        <v>302</v>
      </c>
      <c r="K6" s="22" t="s">
        <v>303</v>
      </c>
    </row>
    <row r="7" s="13" customFormat="1" ht="15" customHeight="1" spans="1:11">
      <c r="A7" s="22"/>
      <c r="B7" s="22"/>
      <c r="C7" s="22"/>
      <c r="D7" s="22"/>
      <c r="E7" s="22" t="s">
        <v>2011</v>
      </c>
      <c r="F7" s="22" t="s">
        <v>2012</v>
      </c>
      <c r="G7" s="22" t="s">
        <v>1816</v>
      </c>
      <c r="H7" s="22"/>
      <c r="I7" s="22"/>
      <c r="J7" s="58"/>
      <c r="K7" s="22"/>
    </row>
    <row r="8" s="15" customFormat="1" ht="15" customHeight="1" spans="1:11">
      <c r="A8" s="25"/>
      <c r="B8" s="26"/>
      <c r="C8" s="27"/>
      <c r="D8" s="55"/>
      <c r="E8" s="29"/>
      <c r="F8" s="29"/>
      <c r="G8" s="29"/>
      <c r="H8" s="29"/>
      <c r="I8" s="29"/>
      <c r="J8" s="29" t="str">
        <f>IF(OR(H8=0,I8=0),"",(I8-H8)/ABS(H8)*100)</f>
        <v/>
      </c>
      <c r="K8" s="41"/>
    </row>
    <row r="9" s="15" customFormat="1" ht="15" customHeight="1" spans="1:11">
      <c r="A9" s="25"/>
      <c r="B9" s="26"/>
      <c r="C9" s="27"/>
      <c r="D9" s="26"/>
      <c r="E9" s="29"/>
      <c r="F9" s="29"/>
      <c r="G9" s="29"/>
      <c r="H9" s="29"/>
      <c r="I9" s="29"/>
      <c r="J9" s="29" t="str">
        <f t="shared" ref="J9:J31" si="0">IF(OR(H9=0,I9=0),"",(I9-H9)/ABS(H9)*100)</f>
        <v/>
      </c>
      <c r="K9" s="41"/>
    </row>
    <row r="10" s="15" customFormat="1" ht="15" customHeight="1" spans="1:11">
      <c r="A10" s="25"/>
      <c r="B10" s="26"/>
      <c r="C10" s="27"/>
      <c r="D10" s="26"/>
      <c r="E10" s="29"/>
      <c r="F10" s="29"/>
      <c r="G10" s="29"/>
      <c r="H10" s="29"/>
      <c r="I10" s="29"/>
      <c r="J10" s="29" t="str">
        <f t="shared" si="0"/>
        <v/>
      </c>
      <c r="K10" s="41"/>
    </row>
    <row r="11" s="15" customFormat="1" ht="15" customHeight="1" spans="1:11">
      <c r="A11" s="25"/>
      <c r="B11" s="26"/>
      <c r="C11" s="27"/>
      <c r="D11" s="26"/>
      <c r="E11" s="29"/>
      <c r="F11" s="29"/>
      <c r="G11" s="29"/>
      <c r="H11" s="29"/>
      <c r="I11" s="29"/>
      <c r="J11" s="29" t="str">
        <f t="shared" si="0"/>
        <v/>
      </c>
      <c r="K11" s="41"/>
    </row>
    <row r="12" s="15" customFormat="1" ht="15" customHeight="1" spans="1:11">
      <c r="A12" s="25"/>
      <c r="B12" s="26"/>
      <c r="C12" s="27"/>
      <c r="D12" s="26"/>
      <c r="E12" s="29"/>
      <c r="F12" s="29"/>
      <c r="G12" s="29"/>
      <c r="H12" s="29"/>
      <c r="I12" s="29"/>
      <c r="J12" s="29" t="str">
        <f t="shared" si="0"/>
        <v/>
      </c>
      <c r="K12" s="41"/>
    </row>
    <row r="13" s="15" customFormat="1" ht="15" customHeight="1" spans="1:11">
      <c r="A13" s="25"/>
      <c r="B13" s="26"/>
      <c r="C13" s="27"/>
      <c r="D13" s="26"/>
      <c r="E13" s="29"/>
      <c r="F13" s="29"/>
      <c r="G13" s="29"/>
      <c r="H13" s="29"/>
      <c r="I13" s="29"/>
      <c r="J13" s="29" t="str">
        <f t="shared" si="0"/>
        <v/>
      </c>
      <c r="K13" s="41"/>
    </row>
    <row r="14" s="15" customFormat="1" ht="15" customHeight="1" spans="1:11">
      <c r="A14" s="25"/>
      <c r="B14" s="26"/>
      <c r="C14" s="27"/>
      <c r="D14" s="26"/>
      <c r="E14" s="29"/>
      <c r="F14" s="29"/>
      <c r="G14" s="29"/>
      <c r="H14" s="29"/>
      <c r="I14" s="29"/>
      <c r="J14" s="29" t="str">
        <f t="shared" si="0"/>
        <v/>
      </c>
      <c r="K14" s="41"/>
    </row>
    <row r="15" s="15" customFormat="1" ht="15" customHeight="1" spans="1:11">
      <c r="A15" s="25"/>
      <c r="B15" s="26"/>
      <c r="C15" s="27"/>
      <c r="D15" s="26"/>
      <c r="E15" s="29"/>
      <c r="F15" s="29"/>
      <c r="G15" s="29"/>
      <c r="H15" s="29"/>
      <c r="I15" s="29"/>
      <c r="J15" s="29" t="str">
        <f t="shared" si="0"/>
        <v/>
      </c>
      <c r="K15" s="41"/>
    </row>
    <row r="16" s="15" customFormat="1" ht="15" customHeight="1" spans="1:11">
      <c r="A16" s="25"/>
      <c r="B16" s="26"/>
      <c r="C16" s="27"/>
      <c r="D16" s="26"/>
      <c r="E16" s="29"/>
      <c r="F16" s="29"/>
      <c r="G16" s="29"/>
      <c r="H16" s="29"/>
      <c r="I16" s="29"/>
      <c r="J16" s="29" t="str">
        <f t="shared" si="0"/>
        <v/>
      </c>
      <c r="K16" s="41"/>
    </row>
    <row r="17" s="15" customFormat="1" ht="15" customHeight="1" spans="1:11">
      <c r="A17" s="25"/>
      <c r="B17" s="26"/>
      <c r="C17" s="27"/>
      <c r="D17" s="26"/>
      <c r="E17" s="29"/>
      <c r="F17" s="29"/>
      <c r="G17" s="29"/>
      <c r="H17" s="29"/>
      <c r="I17" s="29"/>
      <c r="J17" s="29" t="str">
        <f t="shared" si="0"/>
        <v/>
      </c>
      <c r="K17" s="41"/>
    </row>
    <row r="18" s="15" customFormat="1" ht="15" customHeight="1" spans="1:11">
      <c r="A18" s="25"/>
      <c r="B18" s="26"/>
      <c r="C18" s="27"/>
      <c r="D18" s="26"/>
      <c r="E18" s="29"/>
      <c r="F18" s="29"/>
      <c r="G18" s="29"/>
      <c r="H18" s="29"/>
      <c r="I18" s="29"/>
      <c r="J18" s="29" t="str">
        <f t="shared" si="0"/>
        <v/>
      </c>
      <c r="K18" s="41"/>
    </row>
    <row r="19" s="15" customFormat="1" ht="15" customHeight="1" spans="1:11">
      <c r="A19" s="25"/>
      <c r="B19" s="26"/>
      <c r="C19" s="27"/>
      <c r="D19" s="26"/>
      <c r="E19" s="29"/>
      <c r="F19" s="29"/>
      <c r="G19" s="29"/>
      <c r="H19" s="29"/>
      <c r="I19" s="29"/>
      <c r="J19" s="29" t="str">
        <f t="shared" si="0"/>
        <v/>
      </c>
      <c r="K19" s="41"/>
    </row>
    <row r="20" s="15" customFormat="1" ht="15" customHeight="1" spans="1:11">
      <c r="A20" s="25"/>
      <c r="B20" s="26"/>
      <c r="C20" s="27"/>
      <c r="D20" s="26"/>
      <c r="E20" s="29"/>
      <c r="F20" s="29"/>
      <c r="G20" s="29"/>
      <c r="H20" s="29"/>
      <c r="I20" s="29"/>
      <c r="J20" s="29" t="str">
        <f t="shared" si="0"/>
        <v/>
      </c>
      <c r="K20" s="41"/>
    </row>
    <row r="21" s="15" customFormat="1" ht="15" customHeight="1" spans="1:11">
      <c r="A21" s="25"/>
      <c r="B21" s="26"/>
      <c r="C21" s="27"/>
      <c r="D21" s="26"/>
      <c r="E21" s="29"/>
      <c r="F21" s="29"/>
      <c r="G21" s="29"/>
      <c r="H21" s="29"/>
      <c r="I21" s="29"/>
      <c r="J21" s="29" t="str">
        <f t="shared" si="0"/>
        <v/>
      </c>
      <c r="K21" s="41"/>
    </row>
    <row r="22" s="15" customFormat="1" ht="15" customHeight="1" spans="1:11">
      <c r="A22" s="25"/>
      <c r="B22" s="26"/>
      <c r="C22" s="27"/>
      <c r="D22" s="26"/>
      <c r="E22" s="29"/>
      <c r="F22" s="29"/>
      <c r="G22" s="29"/>
      <c r="H22" s="29"/>
      <c r="I22" s="29"/>
      <c r="J22" s="29" t="str">
        <f t="shared" si="0"/>
        <v/>
      </c>
      <c r="K22" s="41"/>
    </row>
    <row r="23" s="15" customFormat="1" ht="15" customHeight="1" spans="1:11">
      <c r="A23" s="25"/>
      <c r="B23" s="26"/>
      <c r="C23" s="27"/>
      <c r="D23" s="26"/>
      <c r="E23" s="29"/>
      <c r="F23" s="29"/>
      <c r="G23" s="29"/>
      <c r="H23" s="29"/>
      <c r="I23" s="29"/>
      <c r="J23" s="29" t="str">
        <f t="shared" si="0"/>
        <v/>
      </c>
      <c r="K23" s="41"/>
    </row>
    <row r="24" s="15" customFormat="1" ht="15" customHeight="1" spans="1:11">
      <c r="A24" s="25"/>
      <c r="B24" s="26"/>
      <c r="C24" s="27"/>
      <c r="D24" s="26"/>
      <c r="E24" s="29"/>
      <c r="F24" s="29"/>
      <c r="G24" s="29"/>
      <c r="H24" s="29"/>
      <c r="I24" s="29"/>
      <c r="J24" s="29" t="str">
        <f t="shared" si="0"/>
        <v/>
      </c>
      <c r="K24" s="41"/>
    </row>
    <row r="25" s="15" customFormat="1" ht="15" customHeight="1" spans="1:11">
      <c r="A25" s="25"/>
      <c r="B25" s="26"/>
      <c r="C25" s="27"/>
      <c r="D25" s="26"/>
      <c r="E25" s="29"/>
      <c r="F25" s="29"/>
      <c r="G25" s="29"/>
      <c r="H25" s="29"/>
      <c r="I25" s="29"/>
      <c r="J25" s="29" t="str">
        <f t="shared" si="0"/>
        <v/>
      </c>
      <c r="K25" s="41"/>
    </row>
    <row r="26" s="15" customFormat="1" ht="15" customHeight="1" spans="1:11">
      <c r="A26" s="25"/>
      <c r="B26" s="26"/>
      <c r="C26" s="27"/>
      <c r="D26" s="26"/>
      <c r="E26" s="29"/>
      <c r="F26" s="29"/>
      <c r="G26" s="29"/>
      <c r="H26" s="29"/>
      <c r="I26" s="29"/>
      <c r="J26" s="29" t="str">
        <f t="shared" si="0"/>
        <v/>
      </c>
      <c r="K26" s="41"/>
    </row>
    <row r="27" s="15" customFormat="1" ht="15" customHeight="1" spans="1:11">
      <c r="A27" s="25"/>
      <c r="B27" s="26"/>
      <c r="C27" s="27"/>
      <c r="D27" s="26"/>
      <c r="E27" s="29"/>
      <c r="F27" s="29"/>
      <c r="G27" s="29"/>
      <c r="H27" s="29"/>
      <c r="I27" s="29"/>
      <c r="J27" s="29" t="str">
        <f t="shared" si="0"/>
        <v/>
      </c>
      <c r="K27" s="41"/>
    </row>
    <row r="28" s="15" customFormat="1" ht="15" customHeight="1" spans="1:11">
      <c r="A28" s="25"/>
      <c r="B28" s="26"/>
      <c r="C28" s="27"/>
      <c r="D28" s="26"/>
      <c r="E28" s="29"/>
      <c r="F28" s="29"/>
      <c r="G28" s="29"/>
      <c r="H28" s="29"/>
      <c r="I28" s="29"/>
      <c r="J28" s="29" t="str">
        <f t="shared" si="0"/>
        <v/>
      </c>
      <c r="K28" s="41"/>
    </row>
    <row r="29" s="15" customFormat="1" ht="15" customHeight="1" spans="1:11">
      <c r="A29" s="25"/>
      <c r="B29" s="26"/>
      <c r="C29" s="27"/>
      <c r="D29" s="26"/>
      <c r="E29" s="29"/>
      <c r="F29" s="29"/>
      <c r="G29" s="29"/>
      <c r="H29" s="29"/>
      <c r="I29" s="29"/>
      <c r="J29" s="29" t="str">
        <f t="shared" si="0"/>
        <v/>
      </c>
      <c r="K29" s="41"/>
    </row>
    <row r="30" s="15" customFormat="1" ht="15" customHeight="1" spans="1:11">
      <c r="A30" s="25"/>
      <c r="B30" s="26"/>
      <c r="C30" s="27"/>
      <c r="D30" s="26"/>
      <c r="E30" s="29"/>
      <c r="F30" s="29"/>
      <c r="G30" s="29"/>
      <c r="H30" s="29"/>
      <c r="I30" s="29"/>
      <c r="J30" s="29" t="str">
        <f t="shared" si="0"/>
        <v/>
      </c>
      <c r="K30" s="41"/>
    </row>
    <row r="31" s="14" customFormat="1" ht="15" customHeight="1" spans="1:11">
      <c r="A31" s="22" t="s">
        <v>1952</v>
      </c>
      <c r="B31" s="22"/>
      <c r="C31" s="34"/>
      <c r="D31" s="56"/>
      <c r="E31" s="37"/>
      <c r="F31" s="37"/>
      <c r="G31" s="37">
        <f>SUM(G8:G30)</f>
        <v>0</v>
      </c>
      <c r="H31" s="37">
        <f>SUM(H8:H30)</f>
        <v>0</v>
      </c>
      <c r="I31" s="37">
        <f>SUM(I8:I30)</f>
        <v>0</v>
      </c>
      <c r="J31" s="29" t="str">
        <f t="shared" si="0"/>
        <v/>
      </c>
      <c r="K31" s="42"/>
    </row>
  </sheetData>
  <mergeCells count="12">
    <mergeCell ref="A2:K2"/>
    <mergeCell ref="A3:K3"/>
    <mergeCell ref="E6:G6"/>
    <mergeCell ref="A31:B31"/>
    <mergeCell ref="A6:A7"/>
    <mergeCell ref="B6:B7"/>
    <mergeCell ref="C6:C7"/>
    <mergeCell ref="D6:D7"/>
    <mergeCell ref="H6:H7"/>
    <mergeCell ref="I6:I7"/>
    <mergeCell ref="J6:J7"/>
    <mergeCell ref="K6:K7"/>
  </mergeCells>
  <hyperlinks>
    <hyperlink ref="A1" location="索引目录!I22" display="返回索引页"/>
    <hyperlink ref="B1" location="'非流动负债汇总 '!B8"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dimension ref="A1:I31"/>
  <sheetViews>
    <sheetView zoomScale="90" zoomScaleNormal="90" zoomScaleSheetLayoutView="90" workbookViewId="0">
      <pane ySplit="6" topLeftCell="A7" activePane="bottomLeft" state="frozen"/>
      <selection/>
      <selection pane="bottomLeft" activeCell="H17" sqref="H17"/>
    </sheetView>
  </sheetViews>
  <sheetFormatPr defaultColWidth="9" defaultRowHeight="15.75" customHeight="1"/>
  <cols>
    <col min="1" max="1" width="7.625" style="15" customWidth="1"/>
    <col min="2" max="2" width="29" style="15" customWidth="1"/>
    <col min="3" max="3" width="12.5" style="15" customWidth="1"/>
    <col min="4" max="4" width="22.25" style="15" customWidth="1"/>
    <col min="5" max="5" width="16.5" style="15" hidden="1" customWidth="1" outlineLevel="1"/>
    <col min="6" max="6" width="18.625" style="15" customWidth="1" collapsed="1"/>
    <col min="7" max="7" width="18.625" style="15" customWidth="1"/>
    <col min="8" max="8" width="11.75" style="15" customWidth="1"/>
    <col min="9" max="9" width="11.5" style="15" customWidth="1"/>
    <col min="10" max="16384" width="9" style="15"/>
  </cols>
  <sheetData>
    <row r="1" s="11" customFormat="1" ht="12.4" customHeight="1" spans="1:9">
      <c r="A1" s="17" t="s">
        <v>268</v>
      </c>
      <c r="B1" s="17" t="s">
        <v>289</v>
      </c>
      <c r="C1" s="18"/>
      <c r="D1" s="18"/>
      <c r="E1" s="18"/>
      <c r="F1" s="18"/>
      <c r="G1" s="18"/>
      <c r="H1" s="18"/>
      <c r="I1" s="18"/>
    </row>
    <row r="2" s="12" customFormat="1" ht="30" customHeight="1" spans="1:9">
      <c r="A2" s="19" t="s">
        <v>2015</v>
      </c>
      <c r="B2" s="19"/>
      <c r="C2" s="19"/>
      <c r="D2" s="19"/>
      <c r="E2" s="19"/>
      <c r="F2" s="19"/>
      <c r="G2" s="19"/>
      <c r="H2" s="19"/>
      <c r="I2" s="19"/>
    </row>
    <row r="3" ht="15" customHeight="1" spans="1:9">
      <c r="A3" s="20" t="str">
        <f>CONCATENATE(封面!D9,封面!F9,封面!G9,封面!H9,封面!I9,封面!J9,封面!K9)</f>
        <v>评估基准日：2024年9月30日</v>
      </c>
      <c r="B3" s="20"/>
      <c r="C3" s="20"/>
      <c r="D3" s="20"/>
      <c r="E3" s="20"/>
      <c r="F3" s="20"/>
      <c r="G3" s="20"/>
      <c r="H3" s="20"/>
      <c r="I3" s="38"/>
    </row>
    <row r="4" ht="15" customHeight="1" spans="1:9">
      <c r="A4" s="20"/>
      <c r="B4" s="20"/>
      <c r="C4" s="20"/>
      <c r="D4" s="20"/>
      <c r="E4" s="20"/>
      <c r="F4" s="20"/>
      <c r="G4" s="20"/>
      <c r="H4" s="20"/>
      <c r="I4" s="39" t="s">
        <v>2016</v>
      </c>
    </row>
    <row r="5" ht="15" customHeight="1" spans="1:9">
      <c r="A5" s="21" t="str">
        <f>封面!D7&amp;封面!F7</f>
        <v>被评估单位：杭州宏逸柳溪旅游发展有限公司</v>
      </c>
      <c r="I5" s="40" t="s">
        <v>292</v>
      </c>
    </row>
    <row r="6" s="13" customFormat="1" ht="25.15" customHeight="1" spans="1:9">
      <c r="A6" s="22" t="s">
        <v>293</v>
      </c>
      <c r="B6" s="22" t="s">
        <v>358</v>
      </c>
      <c r="C6" s="22" t="s">
        <v>372</v>
      </c>
      <c r="D6" s="22" t="s">
        <v>2017</v>
      </c>
      <c r="E6" s="22" t="s">
        <v>298</v>
      </c>
      <c r="F6" s="53" t="s">
        <v>299</v>
      </c>
      <c r="G6" s="22" t="s">
        <v>300</v>
      </c>
      <c r="H6" s="22" t="s">
        <v>302</v>
      </c>
      <c r="I6" s="22" t="s">
        <v>303</v>
      </c>
    </row>
    <row r="7" ht="15" customHeight="1" spans="1:9">
      <c r="A7" s="25"/>
      <c r="B7" s="26"/>
      <c r="C7" s="27"/>
      <c r="D7" s="26"/>
      <c r="E7" s="29"/>
      <c r="F7" s="29"/>
      <c r="G7" s="41"/>
      <c r="H7" s="41" t="str">
        <f>IF(OR(F7=0,G7=0),"",(G7-F7)/ABS(F7)*100)</f>
        <v/>
      </c>
      <c r="I7" s="41"/>
    </row>
    <row r="8" ht="15" customHeight="1" spans="1:9">
      <c r="A8" s="25"/>
      <c r="B8" s="26"/>
      <c r="C8" s="27"/>
      <c r="D8" s="26"/>
      <c r="E8" s="29"/>
      <c r="F8" s="29"/>
      <c r="G8" s="29"/>
      <c r="H8" s="41" t="str">
        <f t="shared" ref="H8:H31" si="0">IF(OR(F8=0,G8=0),"",(G8-F8)/ABS(F8)*100)</f>
        <v/>
      </c>
      <c r="I8" s="41"/>
    </row>
    <row r="9" ht="15" customHeight="1" spans="1:9">
      <c r="A9" s="25"/>
      <c r="B9" s="26"/>
      <c r="C9" s="27"/>
      <c r="D9" s="26"/>
      <c r="E9" s="29"/>
      <c r="F9" s="29"/>
      <c r="G9" s="29"/>
      <c r="H9" s="41" t="str">
        <f t="shared" si="0"/>
        <v/>
      </c>
      <c r="I9" s="41"/>
    </row>
    <row r="10" ht="15" customHeight="1" spans="1:9">
      <c r="A10" s="25"/>
      <c r="B10" s="26"/>
      <c r="C10" s="27"/>
      <c r="D10" s="26"/>
      <c r="E10" s="29"/>
      <c r="F10" s="29"/>
      <c r="G10" s="29"/>
      <c r="H10" s="41" t="str">
        <f t="shared" si="0"/>
        <v/>
      </c>
      <c r="I10" s="41"/>
    </row>
    <row r="11" ht="15" customHeight="1" spans="1:9">
      <c r="A11" s="25"/>
      <c r="B11" s="26"/>
      <c r="C11" s="27"/>
      <c r="D11" s="26"/>
      <c r="E11" s="29"/>
      <c r="F11" s="29"/>
      <c r="G11" s="29"/>
      <c r="H11" s="41" t="str">
        <f t="shared" si="0"/>
        <v/>
      </c>
      <c r="I11" s="41"/>
    </row>
    <row r="12" ht="15" customHeight="1" spans="1:9">
      <c r="A12" s="25"/>
      <c r="B12" s="26"/>
      <c r="C12" s="27"/>
      <c r="D12" s="26"/>
      <c r="E12" s="29"/>
      <c r="F12" s="29"/>
      <c r="G12" s="29"/>
      <c r="H12" s="41" t="str">
        <f t="shared" si="0"/>
        <v/>
      </c>
      <c r="I12" s="41"/>
    </row>
    <row r="13" ht="15" customHeight="1" spans="1:9">
      <c r="A13" s="25"/>
      <c r="B13" s="26"/>
      <c r="C13" s="27"/>
      <c r="D13" s="26"/>
      <c r="E13" s="29"/>
      <c r="F13" s="29"/>
      <c r="G13" s="29"/>
      <c r="H13" s="41" t="str">
        <f t="shared" si="0"/>
        <v/>
      </c>
      <c r="I13" s="41"/>
    </row>
    <row r="14" ht="15" customHeight="1" spans="1:9">
      <c r="A14" s="25"/>
      <c r="B14" s="26"/>
      <c r="C14" s="27"/>
      <c r="D14" s="26"/>
      <c r="E14" s="29"/>
      <c r="F14" s="29"/>
      <c r="G14" s="29"/>
      <c r="H14" s="41" t="str">
        <f t="shared" si="0"/>
        <v/>
      </c>
      <c r="I14" s="41"/>
    </row>
    <row r="15" ht="15" customHeight="1" spans="1:9">
      <c r="A15" s="25"/>
      <c r="B15" s="26"/>
      <c r="C15" s="27"/>
      <c r="D15" s="26"/>
      <c r="E15" s="29"/>
      <c r="F15" s="29"/>
      <c r="G15" s="29"/>
      <c r="H15" s="41" t="str">
        <f t="shared" si="0"/>
        <v/>
      </c>
      <c r="I15" s="41"/>
    </row>
    <row r="16" ht="15" customHeight="1" spans="1:9">
      <c r="A16" s="25"/>
      <c r="B16" s="26"/>
      <c r="C16" s="27"/>
      <c r="D16" s="26"/>
      <c r="E16" s="29"/>
      <c r="F16" s="29"/>
      <c r="G16" s="29"/>
      <c r="H16" s="41" t="str">
        <f t="shared" si="0"/>
        <v/>
      </c>
      <c r="I16" s="41"/>
    </row>
    <row r="17" ht="15" customHeight="1" spans="1:9">
      <c r="A17" s="25"/>
      <c r="B17" s="26"/>
      <c r="C17" s="27"/>
      <c r="D17" s="26"/>
      <c r="E17" s="29"/>
      <c r="F17" s="29"/>
      <c r="G17" s="29"/>
      <c r="H17" s="41" t="str">
        <f t="shared" si="0"/>
        <v/>
      </c>
      <c r="I17" s="41"/>
    </row>
    <row r="18" ht="15" customHeight="1" spans="1:9">
      <c r="A18" s="25"/>
      <c r="B18" s="26"/>
      <c r="C18" s="27"/>
      <c r="D18" s="26"/>
      <c r="E18" s="29"/>
      <c r="F18" s="29"/>
      <c r="G18" s="29"/>
      <c r="H18" s="41" t="str">
        <f t="shared" si="0"/>
        <v/>
      </c>
      <c r="I18" s="41"/>
    </row>
    <row r="19" ht="15" customHeight="1" spans="1:9">
      <c r="A19" s="25"/>
      <c r="B19" s="26"/>
      <c r="C19" s="27"/>
      <c r="D19" s="26"/>
      <c r="E19" s="29"/>
      <c r="F19" s="29"/>
      <c r="G19" s="29"/>
      <c r="H19" s="41" t="str">
        <f t="shared" si="0"/>
        <v/>
      </c>
      <c r="I19" s="41"/>
    </row>
    <row r="20" ht="15" customHeight="1" spans="1:9">
      <c r="A20" s="25"/>
      <c r="B20" s="26"/>
      <c r="C20" s="27"/>
      <c r="D20" s="26"/>
      <c r="E20" s="29"/>
      <c r="F20" s="29"/>
      <c r="G20" s="29"/>
      <c r="H20" s="41" t="str">
        <f t="shared" si="0"/>
        <v/>
      </c>
      <c r="I20" s="41"/>
    </row>
    <row r="21" ht="15" customHeight="1" spans="1:9">
      <c r="A21" s="25"/>
      <c r="B21" s="26"/>
      <c r="C21" s="27"/>
      <c r="D21" s="26"/>
      <c r="E21" s="29"/>
      <c r="F21" s="29"/>
      <c r="G21" s="29"/>
      <c r="H21" s="41" t="str">
        <f t="shared" si="0"/>
        <v/>
      </c>
      <c r="I21" s="41"/>
    </row>
    <row r="22" ht="15" customHeight="1" spans="1:9">
      <c r="A22" s="25"/>
      <c r="B22" s="26"/>
      <c r="C22" s="27"/>
      <c r="D22" s="26"/>
      <c r="E22" s="29"/>
      <c r="F22" s="29"/>
      <c r="G22" s="29"/>
      <c r="H22" s="41" t="str">
        <f t="shared" si="0"/>
        <v/>
      </c>
      <c r="I22" s="41"/>
    </row>
    <row r="23" ht="15" customHeight="1" spans="1:9">
      <c r="A23" s="25"/>
      <c r="B23" s="26"/>
      <c r="C23" s="27"/>
      <c r="D23" s="26"/>
      <c r="E23" s="29"/>
      <c r="F23" s="29"/>
      <c r="G23" s="29"/>
      <c r="H23" s="41" t="str">
        <f t="shared" si="0"/>
        <v/>
      </c>
      <c r="I23" s="41"/>
    </row>
    <row r="24" ht="15" customHeight="1" spans="1:9">
      <c r="A24" s="25"/>
      <c r="B24" s="26"/>
      <c r="C24" s="27"/>
      <c r="D24" s="26"/>
      <c r="E24" s="29"/>
      <c r="F24" s="29"/>
      <c r="G24" s="29"/>
      <c r="H24" s="41" t="str">
        <f t="shared" si="0"/>
        <v/>
      </c>
      <c r="I24" s="41"/>
    </row>
    <row r="25" ht="15" customHeight="1" spans="1:9">
      <c r="A25" s="25"/>
      <c r="B25" s="26"/>
      <c r="C25" s="27"/>
      <c r="D25" s="26"/>
      <c r="E25" s="29"/>
      <c r="F25" s="29"/>
      <c r="G25" s="29"/>
      <c r="H25" s="41" t="str">
        <f t="shared" si="0"/>
        <v/>
      </c>
      <c r="I25" s="41"/>
    </row>
    <row r="26" ht="15" customHeight="1" spans="1:9">
      <c r="A26" s="25"/>
      <c r="B26" s="26"/>
      <c r="C26" s="27"/>
      <c r="D26" s="26"/>
      <c r="E26" s="29"/>
      <c r="F26" s="29"/>
      <c r="G26" s="29"/>
      <c r="H26" s="41" t="str">
        <f t="shared" si="0"/>
        <v/>
      </c>
      <c r="I26" s="41"/>
    </row>
    <row r="27" ht="15" customHeight="1" spans="1:9">
      <c r="A27" s="25"/>
      <c r="B27" s="26"/>
      <c r="C27" s="27"/>
      <c r="D27" s="26"/>
      <c r="E27" s="29"/>
      <c r="F27" s="29"/>
      <c r="G27" s="29"/>
      <c r="H27" s="41" t="str">
        <f t="shared" si="0"/>
        <v/>
      </c>
      <c r="I27" s="41"/>
    </row>
    <row r="28" ht="15" customHeight="1" spans="1:9">
      <c r="A28" s="25"/>
      <c r="B28" s="26"/>
      <c r="C28" s="27"/>
      <c r="D28" s="26"/>
      <c r="E28" s="29"/>
      <c r="F28" s="29"/>
      <c r="G28" s="29"/>
      <c r="H28" s="41" t="str">
        <f t="shared" si="0"/>
        <v/>
      </c>
      <c r="I28" s="41"/>
    </row>
    <row r="29" ht="15" customHeight="1" spans="1:9">
      <c r="A29" s="25"/>
      <c r="B29" s="26"/>
      <c r="C29" s="27"/>
      <c r="D29" s="26"/>
      <c r="E29" s="29"/>
      <c r="F29" s="29"/>
      <c r="G29" s="29"/>
      <c r="H29" s="41" t="str">
        <f t="shared" si="0"/>
        <v/>
      </c>
      <c r="I29" s="41"/>
    </row>
    <row r="30" ht="15" customHeight="1" spans="1:9">
      <c r="A30" s="25"/>
      <c r="B30" s="26"/>
      <c r="C30" s="27"/>
      <c r="D30" s="26"/>
      <c r="E30" s="29"/>
      <c r="F30" s="29"/>
      <c r="G30" s="29"/>
      <c r="H30" s="41" t="str">
        <f t="shared" si="0"/>
        <v/>
      </c>
      <c r="I30" s="41"/>
    </row>
    <row r="31" s="14" customFormat="1" ht="15" customHeight="1" spans="1:9">
      <c r="A31" s="22" t="s">
        <v>1952</v>
      </c>
      <c r="B31" s="22"/>
      <c r="C31" s="34"/>
      <c r="D31" s="22"/>
      <c r="E31" s="37">
        <f>SUM(E7:E30)</f>
        <v>0</v>
      </c>
      <c r="F31" s="37">
        <f>SUM(F7:F30)</f>
        <v>0</v>
      </c>
      <c r="G31" s="37">
        <f>SUM(G7:G30)</f>
        <v>0</v>
      </c>
      <c r="H31" s="41" t="str">
        <f t="shared" si="0"/>
        <v/>
      </c>
      <c r="I31" s="42"/>
    </row>
  </sheetData>
  <mergeCells count="3">
    <mergeCell ref="A2:I2"/>
    <mergeCell ref="A3:I3"/>
    <mergeCell ref="A31:B31"/>
  </mergeCells>
  <hyperlinks>
    <hyperlink ref="A1" location="索引目录!I24" display="返回索引页"/>
    <hyperlink ref="B1" location="'非流动负债汇总 '!B10"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worksheet>
</file>

<file path=docProps/app.xml><?xml version="1.0" encoding="utf-8"?>
<Properties xmlns="http://schemas.openxmlformats.org/officeDocument/2006/extended-properties" xmlns:vt="http://schemas.openxmlformats.org/officeDocument/2006/docPropsVTypes">
  <Company>conqueror</Company>
  <Application>Microsoft Excel</Application>
  <HeadingPairs>
    <vt:vector size="2" baseType="variant">
      <vt:variant>
        <vt:lpstr>工作表</vt:lpstr>
      </vt:variant>
      <vt:variant>
        <vt:i4>103</vt:i4>
      </vt:variant>
    </vt:vector>
  </HeadingPairs>
  <TitlesOfParts>
    <vt:vector size="103" baseType="lpstr">
      <vt:lpstr>NOFAJE</vt:lpstr>
      <vt:lpstr>封面</vt:lpstr>
      <vt:lpstr>索引目录</vt:lpstr>
      <vt:lpstr>填表说明</vt:lpstr>
      <vt:lpstr>基本情况</vt:lpstr>
      <vt:lpstr>资产负债表</vt:lpstr>
      <vt:lpstr>资产负债表未审或审定数</vt:lpstr>
      <vt:lpstr>货币资金汇总表</vt:lpstr>
      <vt:lpstr>现金</vt:lpstr>
      <vt:lpstr>银行存款</vt:lpstr>
      <vt:lpstr>其他货币资金</vt:lpstr>
      <vt:lpstr>交易性金融资产汇总</vt:lpstr>
      <vt:lpstr>交易性-股票</vt:lpstr>
      <vt:lpstr>交易性-债券</vt:lpstr>
      <vt:lpstr>交易性-基金</vt:lpstr>
      <vt:lpstr>交易性-其他</vt:lpstr>
      <vt:lpstr>衍生金融资产</vt:lpstr>
      <vt:lpstr>应收票据</vt:lpstr>
      <vt:lpstr>应收账款</vt:lpstr>
      <vt:lpstr>预付账款</vt:lpstr>
      <vt:lpstr>其他应收款汇总</vt:lpstr>
      <vt:lpstr>其他应收款</vt:lpstr>
      <vt:lpstr>其他应收-利息</vt:lpstr>
      <vt:lpstr>其他应收-股利</vt:lpstr>
      <vt:lpstr>材料采购（在途物资）</vt:lpstr>
      <vt:lpstr>原材料</vt:lpstr>
      <vt:lpstr>在库周转材料</vt:lpstr>
      <vt:lpstr>委托加工物资</vt:lpstr>
      <vt:lpstr>产成品（库存商品）</vt:lpstr>
      <vt:lpstr>在产品（自制半成品）</vt:lpstr>
      <vt:lpstr>发出商品</vt:lpstr>
      <vt:lpstr>在用周转材料</vt:lpstr>
      <vt:lpstr>合同资产</vt:lpstr>
      <vt:lpstr>持有待售资产</vt:lpstr>
      <vt:lpstr>一年到期非流动资产</vt:lpstr>
      <vt:lpstr>其他流动资产</vt:lpstr>
      <vt:lpstr>债权投资</vt:lpstr>
      <vt:lpstr>其他债权投资</vt:lpstr>
      <vt:lpstr>长期应收款</vt:lpstr>
      <vt:lpstr>长期股权投资</vt:lpstr>
      <vt:lpstr>其他权益工具投资</vt:lpstr>
      <vt:lpstr>其他非流动金融资产</vt:lpstr>
      <vt:lpstr>投资性房地产汇总表</vt:lpstr>
      <vt:lpstr>投资性房地产-房屋成本模式</vt:lpstr>
      <vt:lpstr>投资性房地产-房屋公允模式</vt:lpstr>
      <vt:lpstr>投资性地产-土地成本模式</vt:lpstr>
      <vt:lpstr>投资性地产-土地公允模式</vt:lpstr>
      <vt:lpstr>房屋建筑物</vt:lpstr>
      <vt:lpstr>构筑物</vt:lpstr>
      <vt:lpstr>管道沟槽</vt:lpstr>
      <vt:lpstr>机器设备</vt:lpstr>
      <vt:lpstr>车辆</vt:lpstr>
      <vt:lpstr>电子设备</vt:lpstr>
      <vt:lpstr>土地</vt:lpstr>
      <vt:lpstr>固定资产清理</vt:lpstr>
      <vt:lpstr>在建工程汇总</vt:lpstr>
      <vt:lpstr>在建-土建</vt:lpstr>
      <vt:lpstr>在建-设备</vt:lpstr>
      <vt:lpstr>在建-待摊费用</vt:lpstr>
      <vt:lpstr>在建-预付工程款</vt:lpstr>
      <vt:lpstr>在建-工程物资</vt:lpstr>
      <vt:lpstr>生产性生物资产</vt:lpstr>
      <vt:lpstr>油气资产</vt:lpstr>
      <vt:lpstr>使用权资产</vt:lpstr>
      <vt:lpstr>无形资产汇总</vt:lpstr>
      <vt:lpstr>无形-土地使用权</vt:lpstr>
      <vt:lpstr>无形-矿业权</vt:lpstr>
      <vt:lpstr>无形-海域使用权</vt:lpstr>
      <vt:lpstr>无形-其他</vt:lpstr>
      <vt:lpstr>开发支出</vt:lpstr>
      <vt:lpstr>商誉</vt:lpstr>
      <vt:lpstr>长期待摊费用</vt:lpstr>
      <vt:lpstr>递延所得税资产</vt:lpstr>
      <vt:lpstr>其他非流动资产</vt:lpstr>
      <vt:lpstr>流动负债汇总</vt:lpstr>
      <vt:lpstr>短期借款</vt:lpstr>
      <vt:lpstr>交易性金融负债</vt:lpstr>
      <vt:lpstr>衍生金融负债</vt:lpstr>
      <vt:lpstr>应付票据</vt:lpstr>
      <vt:lpstr>应付账款</vt:lpstr>
      <vt:lpstr>预收账款</vt:lpstr>
      <vt:lpstr>合同负债</vt:lpstr>
      <vt:lpstr>应付职工薪酬</vt:lpstr>
      <vt:lpstr>应交税费</vt:lpstr>
      <vt:lpstr>其他应付款汇总</vt:lpstr>
      <vt:lpstr>其他应付款</vt:lpstr>
      <vt:lpstr>其他应付-利息</vt:lpstr>
      <vt:lpstr>其他应付-股利</vt:lpstr>
      <vt:lpstr>持有侍售负债</vt:lpstr>
      <vt:lpstr>一年到期非流动负债</vt:lpstr>
      <vt:lpstr>其他流动负债</vt:lpstr>
      <vt:lpstr>非流动负债汇总 </vt:lpstr>
      <vt:lpstr>长期借款</vt:lpstr>
      <vt:lpstr>应付债券</vt:lpstr>
      <vt:lpstr>租赁负债</vt:lpstr>
      <vt:lpstr>长期应付款汇总</vt:lpstr>
      <vt:lpstr>长期应付款</vt:lpstr>
      <vt:lpstr>长期应付-专项应付款</vt:lpstr>
      <vt:lpstr>预计负债</vt:lpstr>
      <vt:lpstr>递延收益</vt:lpstr>
      <vt:lpstr>递延所得税负债</vt:lpstr>
      <vt:lpstr>其他非流动负债</vt:lpstr>
      <vt:lpstr>00000000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中瑞</dc:creator>
  <cp:lastModifiedBy>HJS-CL</cp:lastModifiedBy>
  <dcterms:created xsi:type="dcterms:W3CDTF">1999-04-08T08:44:00Z</dcterms:created>
  <cp:lastPrinted>2021-12-11T03:31:00Z</cp:lastPrinted>
  <dcterms:modified xsi:type="dcterms:W3CDTF">2025-07-07T09:28:07Z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DEE38CEEE6736E293B6C536826C28463_43</vt:lpwstr>
  </property>
</Properties>
</file>